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85" i="1"/>
  <c r="H85"/>
  <c r="G85"/>
  <c r="F85"/>
  <c r="D85"/>
  <c r="D89" s="1"/>
  <c r="C85"/>
  <c r="E82" l="1"/>
  <c r="E80" l="1"/>
  <c r="I49" l="1"/>
  <c r="H49"/>
  <c r="G49"/>
  <c r="F49"/>
  <c r="C49" l="1"/>
  <c r="E52"/>
  <c r="E53"/>
  <c r="I77" l="1"/>
  <c r="H77"/>
  <c r="G77"/>
  <c r="F77"/>
  <c r="H19" i="4" l="1"/>
  <c r="H36"/>
  <c r="H35"/>
  <c r="H34"/>
  <c r="H25"/>
  <c r="L56"/>
  <c r="I46" i="1" l="1"/>
  <c r="H46"/>
  <c r="G46"/>
  <c r="F46"/>
  <c r="E47"/>
  <c r="E83"/>
  <c r="E51"/>
  <c r="V57" i="4" l="1"/>
  <c r="V60" s="1"/>
  <c r="E88" i="1"/>
  <c r="I67"/>
  <c r="F67"/>
  <c r="G67"/>
  <c r="H67"/>
  <c r="D33" i="4"/>
  <c r="D32"/>
  <c r="D25"/>
  <c r="D19"/>
  <c r="E87" i="1"/>
  <c r="F55"/>
  <c r="F64" s="1"/>
  <c r="C77"/>
  <c r="C89" s="1"/>
  <c r="C46"/>
  <c r="E79"/>
  <c r="K48" i="4"/>
  <c r="I48"/>
  <c r="C65" i="1"/>
  <c r="C55"/>
  <c r="E68"/>
  <c r="E95"/>
  <c r="E63"/>
  <c r="G55"/>
  <c r="H55"/>
  <c r="I55"/>
  <c r="I64" s="1"/>
  <c r="I118" s="1"/>
  <c r="E46"/>
  <c r="E86"/>
  <c r="E84"/>
  <c r="E78"/>
  <c r="E74"/>
  <c r="E73"/>
  <c r="E76"/>
  <c r="E72"/>
  <c r="E71"/>
  <c r="E70"/>
  <c r="E69"/>
  <c r="E66"/>
  <c r="E61"/>
  <c r="E60"/>
  <c r="E59"/>
  <c r="E58"/>
  <c r="E57"/>
  <c r="E56"/>
  <c r="E50"/>
  <c r="AE60" i="4"/>
  <c r="AD60"/>
  <c r="AC60"/>
  <c r="AB60"/>
  <c r="AA60"/>
  <c r="Z60"/>
  <c r="Y60"/>
  <c r="X60"/>
  <c r="W60"/>
  <c r="U60"/>
  <c r="T60"/>
  <c r="S60"/>
  <c r="R60"/>
  <c r="P60"/>
  <c r="O60"/>
  <c r="N60"/>
  <c r="M60"/>
  <c r="L60"/>
  <c r="K60"/>
  <c r="J60"/>
  <c r="I60"/>
  <c r="H60"/>
  <c r="G60"/>
  <c r="E85" i="1" l="1"/>
  <c r="G65"/>
  <c r="G119" s="1"/>
  <c r="G89"/>
  <c r="I65"/>
  <c r="I119" s="1"/>
  <c r="I89"/>
  <c r="H65"/>
  <c r="H119" s="1"/>
  <c r="H89"/>
  <c r="F65"/>
  <c r="F119" s="1"/>
  <c r="F89"/>
  <c r="E77"/>
  <c r="C119"/>
  <c r="F118"/>
  <c r="H64"/>
  <c r="H118" s="1"/>
  <c r="G64"/>
  <c r="G118" s="1"/>
  <c r="C64"/>
  <c r="C118" s="1"/>
  <c r="E67"/>
  <c r="E65" s="1"/>
  <c r="E49"/>
  <c r="E55"/>
  <c r="E89" l="1"/>
  <c r="E119"/>
  <c r="E64"/>
  <c r="E118" s="1"/>
</calcChain>
</file>

<file path=xl/sharedStrings.xml><?xml version="1.0" encoding="utf-8"?>
<sst xmlns="http://schemas.openxmlformats.org/spreadsheetml/2006/main" count="291" uniqueCount="227">
  <si>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</si>
  <si>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</si>
  <si>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</si>
  <si>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</si>
  <si>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</si>
  <si>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</si>
  <si>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</si>
  <si>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</si>
  <si>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</si>
  <si>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</si>
  <si>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</si>
  <si>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</si>
  <si>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</si>
  <si>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</si>
  <si>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</si>
  <si>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</si>
  <si>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</si>
  <si>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</si>
  <si>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</si>
  <si>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</si>
  <si>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</si>
  <si>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</si>
  <si>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</si>
  <si>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</si>
  <si>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</si>
  <si>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</si>
  <si>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</si>
  <si>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</si>
  <si>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</si>
  <si>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</si>
  <si>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</si>
  <si>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</si>
  <si>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</si>
  <si>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</si>
  <si>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</si>
  <si>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</si>
  <si>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</si>
  <si>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</si>
  <si>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</si>
  <si>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</si>
  <si>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</si>
  <si>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</si>
  <si>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</si>
  <si>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</si>
  <si>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</si>
  <si>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</si>
  <si>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</si>
  <si>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</si>
  <si>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</si>
  <si>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</si>
  <si>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</si>
  <si>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</si>
  <si>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</si>
  <si>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</si>
  <si>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</si>
  <si>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</si>
  <si>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</si>
  <si>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</si>
  <si>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</si>
  <si>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</si>
  <si>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</si>
  <si>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</si>
  <si>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</si>
  <si>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</si>
  <si>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</si>
  <si>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</si>
  <si>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</si>
  <si>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</si>
  <si>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</si>
  <si>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</si>
  <si>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</si>
  <si>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</si>
  <si>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</si>
  <si>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</si>
  <si>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</si>
  <si>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</si>
  <si>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</si>
  <si>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</si>
  <si>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</si>
  <si>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</si>
  <si>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</si>
  <si>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</si>
  <si>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</si>
  <si>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</si>
  <si>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</si>
  <si>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</si>
  <si>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</si>
  <si>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</si>
  <si>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</si>
  <si>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</si>
  <si>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</si>
  <si>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</si>
  <si>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</si>
  <si>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</si>
  <si>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</si>
  <si>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</si>
  <si>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</si>
  <si>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</si>
  <si>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</si>
  <si>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</si>
  <si>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</si>
  <si>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</si>
  <si>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</si>
  <si>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</si>
  <si>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</si>
  <si>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</si>
  <si>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</si>
  <si>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</si>
  <si>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</si>
  <si>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</si>
  <si>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</si>
  <si>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</si>
  <si>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</si>
  <si>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</si>
  <si>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</si>
  <si>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</si>
  <si>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</si>
  <si>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</si>
  <si>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</si>
  <si>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</si>
  <si>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</si>
  <si>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</si>
  <si>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</si>
  <si>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</si>
  <si>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</si>
  <si>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</si>
  <si>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</si>
  <si>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</si>
  <si>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</si>
  <si>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</si>
  <si>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</si>
  <si>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</si>
  <si>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</si>
  <si>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</si>
  <si>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</si>
  <si>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</si>
  <si>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</si>
  <si>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</si>
  <si>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</si>
  <si>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</si>
  <si>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</si>
  <si>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</si>
  <si>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</si>
  <si>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</si>
  <si>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</si>
  <si>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</si>
  <si>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</si>
  <si>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</si>
  <si>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</si>
  <si>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</si>
  <si>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</si>
  <si>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</si>
  <si>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</si>
  <si>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</si>
  <si>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</si>
  <si>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</si>
  <si>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</si>
  <si>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</si>
  <si>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</si>
  <si>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</si>
  <si>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</si>
  <si>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</si>
  <si>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</si>
  <si>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</si>
  <si>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</si>
  <si>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</si>
  <si>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</si>
  <si>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</si>
  <si>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</si>
  <si>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</si>
  <si>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</si>
  <si>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</si>
  <si>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</si>
  <si>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</si>
  <si>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</si>
  <si>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</si>
  <si>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</si>
  <si>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</si>
  <si>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</si>
  <si>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</si>
  <si>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</si>
  <si>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</si>
  <si>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</si>
  <si>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</si>
  <si>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</si>
  <si>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</si>
  <si>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</si>
  <si>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</si>
  <si>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</si>
  <si>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</si>
  <si>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</si>
  <si>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</si>
  <si>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</si>
  <si>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</si>
  <si>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</si>
  <si>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</si>
  <si>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</si>
  <si>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</si>
  <si>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</si>
  <si>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</si>
  <si>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</si>
  <si>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</si>
  <si>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</si>
  <si>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</si>
  <si>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</si>
  <si>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</si>
  <si>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</si>
  <si>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</si>
  <si>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</si>
  <si>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</si>
  <si>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 фінансового плану на 2024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</si>
  <si>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2024 рік </t>
  </si>
  <si>
    <t>VIIІ скликання</t>
  </si>
  <si>
    <t>Дохід з місцевого бюджету на покращення матеріального забезпечення (одноразова адресна допомога лікарям)</t>
  </si>
  <si>
    <t>Рішення двадцять шостої позачергової сесії</t>
  </si>
  <si>
    <t xml:space="preserve">ЗАТВЕРДЖЕНО </t>
  </si>
  <si>
    <t xml:space="preserve">09 серпня 2023 року № 898      </t>
  </si>
  <si>
    <t>Витрати за кошти спеціального фонду ( відсотки банку, оренди та інш. )</t>
  </si>
  <si>
    <t>(в редакції рішення 44-ої сесії</t>
  </si>
  <si>
    <t>Новгород-Сіверської міської ради</t>
  </si>
  <si>
    <t>ФІНАНСОВИЙ ПЛАН ПІДПРИЄМСТВА НА 2024 рік (зі змінами)</t>
  </si>
  <si>
    <t>Начальник відділу  _________________________Ірина ПУЗИРЕЙ</t>
  </si>
  <si>
    <t>__________________________Сергій ЙОЖИКОВ</t>
  </si>
  <si>
    <t>Генеральний директор ЧЕРНЕНКО Оксана Василівна</t>
  </si>
  <si>
    <t>Юрій ЛАКОЗА</t>
  </si>
  <si>
    <t>тис. грн</t>
  </si>
  <si>
    <t>від 30 серпня 2024 року № 1295)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</si>
</sst>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7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2" fontId="1" fillId="3" borderId="3" xfId="0" applyNumberFormat="1" applyFont="1" applyFill="1" applyBorder="1" applyAlignment="1">
      <alignment horizontal="center" vertical="center" wrapText="1"/>
    </xf>
    <xf numFmtId="172" fontId="2" fillId="3" borderId="3" xfId="0" applyNumberFormat="1" applyFont="1" applyFill="1" applyBorder="1" applyAlignment="1">
      <alignment horizontal="center" vertical="center" wrapText="1"/>
    </xf>
    <xf numFmtId="172" fontId="6" fillId="3" borderId="3" xfId="0" applyNumberFormat="1" applyFont="1" applyFill="1" applyBorder="1" applyAlignment="1">
      <alignment horizontal="center" vertical="center" wrapText="1"/>
    </xf>
    <xf numFmtId="172" fontId="6" fillId="3" borderId="2" xfId="0" applyNumberFormat="1" applyFont="1" applyFill="1" applyBorder="1" applyAlignment="1">
      <alignment horizontal="center" vertical="center" wrapText="1"/>
    </xf>
    <xf numFmtId="172" fontId="14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6" fillId="2" borderId="3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/>
    </xf>
    <xf numFmtId="17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2" fontId="16" fillId="2" borderId="3" xfId="0" applyNumberFormat="1" applyFont="1" applyFill="1" applyBorder="1" applyAlignment="1">
      <alignment horizontal="center" vertical="center" wrapText="1"/>
    </xf>
    <xf numFmtId="172" fontId="1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wrapText="1"/>
    </xf>
    <xf numFmtId="0" fontId="14" fillId="2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0"/>
  <sheetViews>
    <sheetView tabSelected="1" view="pageBreakPreview" zoomScale="65" zoomScaleNormal="70" zoomScaleSheetLayoutView="65" workbookViewId="0">
      <selection activeCell="H160" sqref="H160"/>
    </sheetView>
  </sheetViews>
  <sheetFormatPr defaultColWidth="9.140625" defaultRowHeight="2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" t="s">
        <v>215</v>
      </c>
      <c r="G1" s="120"/>
      <c r="H1" s="137"/>
      <c r="I1" s="137"/>
    </row>
    <row r="2" spans="1:9">
      <c r="F2" s="1" t="s">
        <v>214</v>
      </c>
      <c r="G2" s="120"/>
    </row>
    <row r="3" spans="1:9">
      <c r="F3" s="1" t="s">
        <v>185</v>
      </c>
      <c r="G3" s="120"/>
    </row>
    <row r="4" spans="1:9">
      <c r="F4" s="1" t="s">
        <v>212</v>
      </c>
      <c r="G4" s="120"/>
    </row>
    <row r="5" spans="1:9">
      <c r="F5" s="1" t="s">
        <v>216</v>
      </c>
      <c r="G5" s="120"/>
    </row>
    <row r="6" spans="1:9">
      <c r="F6" s="1" t="s">
        <v>218</v>
      </c>
    </row>
    <row r="7" spans="1:9">
      <c r="B7" s="133"/>
      <c r="C7" s="133"/>
      <c r="D7" s="133"/>
      <c r="F7" s="1" t="s">
        <v>219</v>
      </c>
    </row>
    <row r="8" spans="1:9">
      <c r="B8" s="133"/>
      <c r="C8" s="133"/>
      <c r="D8" s="133"/>
      <c r="F8" s="1" t="s">
        <v>212</v>
      </c>
    </row>
    <row r="9" spans="1:9">
      <c r="B9" s="133"/>
      <c r="C9" s="133"/>
      <c r="D9" s="133"/>
      <c r="F9" s="1" t="s">
        <v>226</v>
      </c>
    </row>
    <row r="10" spans="1:9">
      <c r="B10" s="135"/>
      <c r="C10" s="135"/>
      <c r="D10" s="135"/>
    </row>
    <row r="11" spans="1:9">
      <c r="A11" s="22" t="s">
        <v>200</v>
      </c>
      <c r="B11" s="135"/>
      <c r="C11" s="22" t="s">
        <v>197</v>
      </c>
      <c r="D11" s="135"/>
    </row>
    <row r="12" spans="1:9" ht="27" customHeight="1">
      <c r="A12" s="87" t="s">
        <v>201</v>
      </c>
      <c r="B12" s="135"/>
      <c r="C12" s="86" t="s">
        <v>198</v>
      </c>
      <c r="D12" s="135"/>
      <c r="E12" s="86"/>
      <c r="F12" s="86"/>
      <c r="G12" s="86"/>
      <c r="H12" s="86"/>
      <c r="I12" s="86"/>
    </row>
    <row r="13" spans="1:9" ht="41.25" customHeight="1">
      <c r="A13" s="1" t="s">
        <v>221</v>
      </c>
      <c r="B13" s="135"/>
      <c r="C13" s="1" t="s">
        <v>222</v>
      </c>
      <c r="D13" s="135"/>
      <c r="E13" s="22"/>
      <c r="F13" s="22"/>
      <c r="G13" s="22"/>
      <c r="H13" s="22"/>
      <c r="I13" s="22"/>
    </row>
    <row r="14" spans="1:9" ht="25.5" customHeight="1">
      <c r="A14" s="45" t="s">
        <v>202</v>
      </c>
      <c r="B14" s="135"/>
      <c r="C14" s="45" t="s">
        <v>199</v>
      </c>
      <c r="D14" s="135"/>
      <c r="E14" s="121"/>
      <c r="F14" s="121"/>
      <c r="G14" s="121"/>
      <c r="H14" s="121"/>
      <c r="I14" s="121"/>
    </row>
    <row r="15" spans="1:9" ht="35.25" customHeight="1">
      <c r="A15" s="1" t="s">
        <v>188</v>
      </c>
      <c r="B15" s="135"/>
      <c r="C15" s="1" t="s">
        <v>203</v>
      </c>
      <c r="D15" s="135"/>
    </row>
    <row r="16" spans="1:9" ht="21.75" customHeight="1">
      <c r="D16" s="18"/>
      <c r="E16" s="18"/>
      <c r="F16" s="18"/>
      <c r="G16" s="18"/>
      <c r="H16" s="18"/>
      <c r="I16" s="18"/>
    </row>
    <row r="17" spans="1:9" ht="18.75" customHeight="1">
      <c r="C17" s="46" t="s">
        <v>191</v>
      </c>
      <c r="H17" s="3" t="s">
        <v>0</v>
      </c>
      <c r="I17" s="8" t="s">
        <v>20</v>
      </c>
    </row>
    <row r="18" spans="1:9" ht="22.5" customHeight="1">
      <c r="H18" s="3" t="s">
        <v>1</v>
      </c>
      <c r="I18" s="8"/>
    </row>
    <row r="19" spans="1:9">
      <c r="H19" s="3" t="s">
        <v>2</v>
      </c>
      <c r="I19" s="8"/>
    </row>
    <row r="20" spans="1:9">
      <c r="E20" s="2"/>
      <c r="H20" s="3" t="s">
        <v>3</v>
      </c>
      <c r="I20" s="8"/>
    </row>
    <row r="21" spans="1:9">
      <c r="H21" s="147" t="s">
        <v>4</v>
      </c>
      <c r="I21" s="148"/>
    </row>
    <row r="25" spans="1:9">
      <c r="B25" s="149"/>
      <c r="C25" s="149"/>
      <c r="D25" s="149"/>
      <c r="E25" s="149"/>
      <c r="H25" s="153" t="s">
        <v>5</v>
      </c>
      <c r="I25" s="153"/>
    </row>
    <row r="26" spans="1:9" ht="60.75" customHeight="1">
      <c r="A26" s="17" t="s">
        <v>6</v>
      </c>
      <c r="B26" s="150" t="s">
        <v>160</v>
      </c>
      <c r="C26" s="151"/>
      <c r="D26" s="151"/>
      <c r="E26" s="151"/>
      <c r="F26" s="151"/>
      <c r="G26" s="152"/>
      <c r="H26" s="3" t="s">
        <v>7</v>
      </c>
      <c r="I26" s="4" t="s">
        <v>166</v>
      </c>
    </row>
    <row r="27" spans="1:9">
      <c r="A27" s="5" t="s">
        <v>8</v>
      </c>
      <c r="B27" s="139" t="s">
        <v>161</v>
      </c>
      <c r="C27" s="139"/>
      <c r="D27" s="139"/>
      <c r="E27" s="139"/>
      <c r="F27" s="6"/>
      <c r="G27" s="7"/>
      <c r="H27" s="3" t="s">
        <v>9</v>
      </c>
      <c r="I27" s="8"/>
    </row>
    <row r="28" spans="1:9" ht="22.5" customHeight="1">
      <c r="A28" s="5" t="s">
        <v>10</v>
      </c>
      <c r="B28" s="139" t="s">
        <v>162</v>
      </c>
      <c r="C28" s="139"/>
      <c r="D28" s="139"/>
      <c r="E28" s="139"/>
      <c r="F28" s="6"/>
      <c r="G28" s="7"/>
      <c r="H28" s="3" t="s">
        <v>11</v>
      </c>
      <c r="I28" s="8"/>
    </row>
    <row r="29" spans="1:9" ht="24.75" customHeight="1">
      <c r="A29" s="5" t="s">
        <v>12</v>
      </c>
      <c r="B29" s="139" t="s">
        <v>163</v>
      </c>
      <c r="C29" s="139"/>
      <c r="D29" s="139"/>
      <c r="E29" s="139"/>
      <c r="F29" s="9"/>
      <c r="G29" s="10"/>
      <c r="H29" s="3" t="s">
        <v>13</v>
      </c>
      <c r="I29" s="8"/>
    </row>
    <row r="30" spans="1:9" ht="20.25" customHeight="1">
      <c r="A30" s="5" t="s">
        <v>14</v>
      </c>
      <c r="B30" s="139" t="s">
        <v>164</v>
      </c>
      <c r="C30" s="139"/>
      <c r="D30" s="139"/>
      <c r="E30" s="139"/>
      <c r="F30" s="139"/>
      <c r="G30" s="157"/>
      <c r="H30" s="3" t="s">
        <v>15</v>
      </c>
      <c r="I30" s="8"/>
    </row>
    <row r="31" spans="1:9" ht="20.25" customHeight="1">
      <c r="A31" s="5" t="s">
        <v>16</v>
      </c>
      <c r="B31" s="139" t="s">
        <v>165</v>
      </c>
      <c r="C31" s="139"/>
      <c r="D31" s="139"/>
      <c r="E31" s="139"/>
      <c r="F31" s="9"/>
      <c r="G31" s="11"/>
      <c r="H31" s="12" t="s">
        <v>17</v>
      </c>
      <c r="I31" s="13" t="s">
        <v>167</v>
      </c>
    </row>
    <row r="32" spans="1:9" ht="20.25" customHeight="1">
      <c r="A32" s="5" t="s">
        <v>18</v>
      </c>
      <c r="B32" s="139"/>
      <c r="C32" s="139"/>
      <c r="D32" s="139"/>
      <c r="E32" s="139"/>
      <c r="F32" s="139" t="s">
        <v>19</v>
      </c>
      <c r="G32" s="140"/>
      <c r="H32" s="141"/>
      <c r="I32" s="14" t="s">
        <v>20</v>
      </c>
    </row>
    <row r="33" spans="1:19" ht="20.25" customHeight="1">
      <c r="A33" s="5" t="s">
        <v>21</v>
      </c>
      <c r="B33" s="139" t="s">
        <v>170</v>
      </c>
      <c r="C33" s="139"/>
      <c r="D33" s="139"/>
      <c r="E33" s="139"/>
      <c r="F33" s="139" t="s">
        <v>22</v>
      </c>
      <c r="G33" s="140"/>
      <c r="H33" s="141"/>
      <c r="I33" s="15"/>
    </row>
    <row r="34" spans="1:19" ht="44.25" customHeight="1">
      <c r="A34" s="5" t="s">
        <v>23</v>
      </c>
      <c r="B34" s="155" t="s">
        <v>168</v>
      </c>
      <c r="C34" s="155"/>
      <c r="D34" s="155"/>
      <c r="E34" s="156"/>
      <c r="F34" s="156"/>
      <c r="G34" s="156"/>
      <c r="H34" s="6"/>
      <c r="I34" s="7"/>
    </row>
    <row r="35" spans="1:19">
      <c r="A35" s="5" t="s">
        <v>24</v>
      </c>
      <c r="B35" s="154" t="s">
        <v>169</v>
      </c>
      <c r="C35" s="154"/>
      <c r="D35" s="154"/>
      <c r="E35" s="154"/>
      <c r="F35" s="154"/>
      <c r="G35" s="154"/>
      <c r="H35" s="9"/>
      <c r="I35" s="10"/>
    </row>
    <row r="36" spans="1:19" ht="21" customHeight="1">
      <c r="A36" s="5" t="s">
        <v>25</v>
      </c>
      <c r="B36" s="145" t="s">
        <v>223</v>
      </c>
      <c r="C36" s="139"/>
      <c r="D36" s="139"/>
      <c r="E36" s="139"/>
      <c r="F36" s="146"/>
      <c r="G36" s="146"/>
      <c r="H36" s="6"/>
      <c r="I36" s="7"/>
    </row>
    <row r="37" spans="1:19" ht="37.5" customHeight="1"/>
    <row r="39" spans="1:19" ht="20.25" customHeight="1">
      <c r="A39" s="158" t="s">
        <v>220</v>
      </c>
      <c r="B39" s="158"/>
      <c r="C39" s="158"/>
      <c r="D39" s="158"/>
      <c r="E39" s="158"/>
      <c r="F39" s="158"/>
      <c r="G39" s="158"/>
      <c r="H39" s="158"/>
      <c r="I39" s="158"/>
    </row>
    <row r="40" spans="1:19">
      <c r="A40" s="19"/>
      <c r="B40" s="20"/>
      <c r="C40" s="19"/>
      <c r="D40" s="19"/>
      <c r="E40" s="19"/>
      <c r="F40" s="19"/>
      <c r="G40" s="19"/>
      <c r="H40" s="19"/>
      <c r="I40" s="19" t="s">
        <v>225</v>
      </c>
    </row>
    <row r="41" spans="1:19">
      <c r="A41" s="153" t="s">
        <v>26</v>
      </c>
      <c r="B41" s="142" t="s">
        <v>27</v>
      </c>
      <c r="C41" s="142" t="s">
        <v>28</v>
      </c>
      <c r="D41" s="142" t="s">
        <v>29</v>
      </c>
      <c r="E41" s="142" t="s">
        <v>30</v>
      </c>
      <c r="F41" s="142" t="s">
        <v>31</v>
      </c>
      <c r="G41" s="142"/>
      <c r="H41" s="142"/>
      <c r="I41" s="142"/>
    </row>
    <row r="42" spans="1:19">
      <c r="A42" s="153"/>
      <c r="B42" s="142"/>
      <c r="C42" s="142"/>
      <c r="D42" s="142"/>
      <c r="E42" s="142"/>
      <c r="F42" s="21" t="s">
        <v>32</v>
      </c>
      <c r="G42" s="21" t="s">
        <v>33</v>
      </c>
      <c r="H42" s="21" t="s">
        <v>34</v>
      </c>
      <c r="I42" s="21" t="s">
        <v>35</v>
      </c>
    </row>
    <row r="43" spans="1:19">
      <c r="A43" s="8">
        <v>1</v>
      </c>
      <c r="B43" s="84">
        <v>2</v>
      </c>
      <c r="C43" s="14">
        <v>3</v>
      </c>
      <c r="D43" s="14">
        <v>4</v>
      </c>
      <c r="E43" s="14">
        <v>5</v>
      </c>
      <c r="F43" s="14">
        <v>6</v>
      </c>
      <c r="G43" s="14">
        <v>7</v>
      </c>
      <c r="H43" s="14">
        <v>8</v>
      </c>
      <c r="I43" s="14">
        <v>9</v>
      </c>
    </row>
    <row r="44" spans="1:19">
      <c r="A44" s="102" t="s">
        <v>36</v>
      </c>
      <c r="B44" s="88"/>
      <c r="C44" s="88"/>
      <c r="D44" s="88"/>
      <c r="E44" s="88"/>
      <c r="F44" s="88"/>
      <c r="G44" s="88"/>
      <c r="H44" s="88"/>
      <c r="I44" s="89"/>
    </row>
    <row r="45" spans="1:19" ht="33.75" customHeight="1">
      <c r="A45" s="102" t="s">
        <v>37</v>
      </c>
      <c r="B45" s="88"/>
      <c r="C45" s="88"/>
      <c r="D45" s="88"/>
      <c r="E45" s="88"/>
      <c r="F45" s="88"/>
      <c r="G45" s="88"/>
      <c r="H45" s="88"/>
      <c r="I45" s="89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ht="30" customHeight="1">
      <c r="A46" s="103" t="s">
        <v>38</v>
      </c>
      <c r="B46" s="23">
        <v>100</v>
      </c>
      <c r="C46" s="115">
        <f>C47</f>
        <v>60126.7</v>
      </c>
      <c r="D46" s="115">
        <v>61420</v>
      </c>
      <c r="E46" s="92">
        <f>SUM(F46:I46)</f>
        <v>64300</v>
      </c>
      <c r="F46" s="91">
        <f>F47</f>
        <v>27000</v>
      </c>
      <c r="G46" s="91">
        <f>G47</f>
        <v>12200</v>
      </c>
      <c r="H46" s="91">
        <f>H47</f>
        <v>12100</v>
      </c>
      <c r="I46" s="91">
        <f>I47</f>
        <v>13000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24.75" customHeight="1">
      <c r="A47" s="103" t="s">
        <v>39</v>
      </c>
      <c r="B47" s="23">
        <v>101</v>
      </c>
      <c r="C47" s="115">
        <v>60126.7</v>
      </c>
      <c r="D47" s="115">
        <v>61420</v>
      </c>
      <c r="E47" s="92">
        <f>F47+G47+H47+I47</f>
        <v>64300</v>
      </c>
      <c r="F47" s="91">
        <v>27000</v>
      </c>
      <c r="G47" s="91">
        <v>12200</v>
      </c>
      <c r="H47" s="91">
        <v>12100</v>
      </c>
      <c r="I47" s="91">
        <v>13000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22" customFormat="1" ht="27" customHeight="1">
      <c r="A48" s="103" t="s">
        <v>40</v>
      </c>
      <c r="B48" s="23">
        <v>103</v>
      </c>
      <c r="C48" s="115"/>
      <c r="D48" s="115"/>
      <c r="E48" s="92">
        <v>0</v>
      </c>
      <c r="F48" s="91"/>
      <c r="G48" s="91"/>
      <c r="H48" s="91"/>
      <c r="I48" s="91"/>
    </row>
    <row r="49" spans="1:10" s="22" customFormat="1">
      <c r="A49" s="103" t="s">
        <v>41</v>
      </c>
      <c r="B49" s="23">
        <v>110</v>
      </c>
      <c r="C49" s="116">
        <f>C50+C51+C52+C53+C54</f>
        <v>7756.3</v>
      </c>
      <c r="D49" s="115">
        <v>27335.9</v>
      </c>
      <c r="E49" s="92">
        <f>SUM(F49:I49)</f>
        <v>20239</v>
      </c>
      <c r="F49" s="91">
        <f>F50+F51+F52+F53+F54</f>
        <v>8589</v>
      </c>
      <c r="G49" s="91">
        <f>G50+G51+G52+G53+G54</f>
        <v>2600</v>
      </c>
      <c r="H49" s="91">
        <f>H50+H51+H52+H53+H54</f>
        <v>2600</v>
      </c>
      <c r="I49" s="91">
        <f>I50+I51+I52+I53+I54</f>
        <v>6450</v>
      </c>
    </row>
    <row r="50" spans="1:10" s="22" customFormat="1" ht="60.75">
      <c r="A50" s="104" t="s">
        <v>207</v>
      </c>
      <c r="B50" s="23">
        <v>111</v>
      </c>
      <c r="C50" s="115">
        <v>6305.5</v>
      </c>
      <c r="D50" s="115">
        <v>12183.9</v>
      </c>
      <c r="E50" s="92">
        <f>SUM(F50:I50)</f>
        <v>15839</v>
      </c>
      <c r="F50" s="91">
        <v>5989</v>
      </c>
      <c r="G50" s="91">
        <v>2000</v>
      </c>
      <c r="H50" s="91">
        <v>2000</v>
      </c>
      <c r="I50" s="91">
        <v>5850</v>
      </c>
      <c r="J50" s="26"/>
    </row>
    <row r="51" spans="1:10" s="22" customFormat="1" ht="60.75">
      <c r="A51" s="105" t="s">
        <v>49</v>
      </c>
      <c r="B51" s="23">
        <v>112</v>
      </c>
      <c r="C51" s="115">
        <v>1393.8</v>
      </c>
      <c r="D51" s="115">
        <v>13352</v>
      </c>
      <c r="E51" s="92">
        <f>F51+G51+H51+I51</f>
        <v>2000</v>
      </c>
      <c r="F51" s="91">
        <v>2000</v>
      </c>
      <c r="G51" s="92"/>
      <c r="H51" s="92"/>
      <c r="I51" s="91"/>
    </row>
    <row r="52" spans="1:10" s="22" customFormat="1" ht="30.75" customHeight="1">
      <c r="A52" s="103" t="s">
        <v>175</v>
      </c>
      <c r="B52" s="23">
        <v>113</v>
      </c>
      <c r="C52" s="115">
        <v>4.5</v>
      </c>
      <c r="D52" s="115"/>
      <c r="E52" s="92">
        <f t="shared" ref="E52:E53" si="0">F52+G52+H52+I52</f>
        <v>0</v>
      </c>
      <c r="F52" s="91"/>
      <c r="G52" s="91"/>
      <c r="H52" s="91"/>
      <c r="I52" s="91"/>
      <c r="J52" s="26"/>
    </row>
    <row r="53" spans="1:10" s="22" customFormat="1" ht="40.5">
      <c r="A53" s="103" t="s">
        <v>213</v>
      </c>
      <c r="B53" s="23">
        <v>114</v>
      </c>
      <c r="C53" s="115">
        <v>32.5</v>
      </c>
      <c r="D53" s="115">
        <v>1800</v>
      </c>
      <c r="E53" s="92">
        <f t="shared" si="0"/>
        <v>2400</v>
      </c>
      <c r="F53" s="91">
        <v>600</v>
      </c>
      <c r="G53" s="91">
        <v>600</v>
      </c>
      <c r="H53" s="91">
        <v>600</v>
      </c>
      <c r="I53" s="91">
        <v>600</v>
      </c>
    </row>
    <row r="54" spans="1:10" s="22" customFormat="1">
      <c r="A54" s="103" t="s">
        <v>193</v>
      </c>
      <c r="B54" s="23">
        <v>115</v>
      </c>
      <c r="C54" s="115">
        <v>20</v>
      </c>
      <c r="D54" s="115"/>
      <c r="E54" s="92"/>
      <c r="F54" s="91"/>
      <c r="G54" s="91"/>
      <c r="H54" s="91"/>
      <c r="I54" s="91"/>
    </row>
    <row r="55" spans="1:10" s="22" customFormat="1">
      <c r="A55" s="103" t="s">
        <v>42</v>
      </c>
      <c r="B55" s="23">
        <v>130</v>
      </c>
      <c r="C55" s="115">
        <f>C56+C57+C58+C59+C60+C61</f>
        <v>10721.7</v>
      </c>
      <c r="D55" s="115">
        <v>2852</v>
      </c>
      <c r="E55" s="92">
        <f>E56+E57+E58+E59+E60+E61+E63</f>
        <v>14324</v>
      </c>
      <c r="F55" s="91">
        <f>F56+F57+F58+F59+F60+F61+F63</f>
        <v>3610</v>
      </c>
      <c r="G55" s="91">
        <f>SUM(G56:G63)</f>
        <v>3610</v>
      </c>
      <c r="H55" s="91">
        <f>SUM(H56:H63)</f>
        <v>3512</v>
      </c>
      <c r="I55" s="91">
        <f>SUM(I56:I63)</f>
        <v>3592</v>
      </c>
    </row>
    <row r="56" spans="1:10" s="22" customFormat="1" ht="21.75" customHeight="1">
      <c r="A56" s="106" t="s">
        <v>43</v>
      </c>
      <c r="B56" s="23"/>
      <c r="C56" s="115">
        <v>810.9</v>
      </c>
      <c r="D56" s="115">
        <v>1853</v>
      </c>
      <c r="E56" s="92">
        <f>F56+G56+H56+I56</f>
        <v>2800</v>
      </c>
      <c r="F56" s="91">
        <v>700</v>
      </c>
      <c r="G56" s="91">
        <v>700</v>
      </c>
      <c r="H56" s="91">
        <v>700</v>
      </c>
      <c r="I56" s="91">
        <v>700</v>
      </c>
    </row>
    <row r="57" spans="1:10" s="22" customFormat="1">
      <c r="A57" s="106" t="s">
        <v>44</v>
      </c>
      <c r="B57" s="23">
        <v>131</v>
      </c>
      <c r="C57" s="115">
        <v>34</v>
      </c>
      <c r="D57" s="115">
        <v>40</v>
      </c>
      <c r="E57" s="92">
        <f>F57+G57+H57+I57</f>
        <v>40</v>
      </c>
      <c r="F57" s="91">
        <v>10</v>
      </c>
      <c r="G57" s="91">
        <v>10</v>
      </c>
      <c r="H57" s="91">
        <v>10</v>
      </c>
      <c r="I57" s="91">
        <v>10</v>
      </c>
    </row>
    <row r="58" spans="1:10" s="22" customFormat="1">
      <c r="A58" s="105" t="s">
        <v>45</v>
      </c>
      <c r="B58" s="23">
        <v>132</v>
      </c>
      <c r="C58" s="115">
        <v>536.29999999999995</v>
      </c>
      <c r="D58" s="115">
        <v>399</v>
      </c>
      <c r="E58" s="92">
        <f>SUM(F58:I58)</f>
        <v>1500</v>
      </c>
      <c r="F58" s="91">
        <v>200</v>
      </c>
      <c r="G58" s="91">
        <v>200</v>
      </c>
      <c r="H58" s="91">
        <v>600</v>
      </c>
      <c r="I58" s="91">
        <v>500</v>
      </c>
    </row>
    <row r="59" spans="1:10" s="22" customFormat="1">
      <c r="A59" s="105" t="s">
        <v>46</v>
      </c>
      <c r="B59" s="23">
        <v>133</v>
      </c>
      <c r="C59" s="115">
        <v>476.6</v>
      </c>
      <c r="D59" s="115">
        <v>760</v>
      </c>
      <c r="E59" s="92">
        <f>SUM(F59:I59)</f>
        <v>760</v>
      </c>
      <c r="F59" s="91">
        <v>190</v>
      </c>
      <c r="G59" s="91">
        <v>190</v>
      </c>
      <c r="H59" s="91">
        <v>190</v>
      </c>
      <c r="I59" s="91">
        <v>190</v>
      </c>
    </row>
    <row r="60" spans="1:10" s="22" customFormat="1">
      <c r="A60" s="106" t="s">
        <v>47</v>
      </c>
      <c r="B60" s="27">
        <v>134</v>
      </c>
      <c r="C60" s="115">
        <v>41.2</v>
      </c>
      <c r="D60" s="115">
        <v>68</v>
      </c>
      <c r="E60" s="92">
        <f>F60+G60+H60+I60</f>
        <v>224</v>
      </c>
      <c r="F60" s="91">
        <v>10</v>
      </c>
      <c r="G60" s="91">
        <v>10</v>
      </c>
      <c r="H60" s="91">
        <v>12</v>
      </c>
      <c r="I60" s="91">
        <v>192</v>
      </c>
    </row>
    <row r="61" spans="1:10" s="22" customFormat="1" ht="60.75">
      <c r="A61" s="105" t="s">
        <v>48</v>
      </c>
      <c r="B61" s="27">
        <v>135</v>
      </c>
      <c r="C61" s="115">
        <v>8822.7000000000007</v>
      </c>
      <c r="D61" s="115">
        <v>1300</v>
      </c>
      <c r="E61" s="92">
        <f>F61+G61+H61+I61</f>
        <v>9000</v>
      </c>
      <c r="F61" s="91">
        <v>2500</v>
      </c>
      <c r="G61" s="91">
        <v>2500</v>
      </c>
      <c r="H61" s="91">
        <v>2000</v>
      </c>
      <c r="I61" s="91">
        <v>2000</v>
      </c>
    </row>
    <row r="62" spans="1:10" s="22" customFormat="1" ht="60.75">
      <c r="A62" s="114" t="s">
        <v>49</v>
      </c>
      <c r="B62" s="27">
        <v>150</v>
      </c>
      <c r="C62" s="115"/>
      <c r="D62" s="115"/>
      <c r="E62" s="92"/>
      <c r="F62" s="92"/>
      <c r="G62" s="92"/>
      <c r="H62" s="92"/>
      <c r="I62" s="91"/>
    </row>
    <row r="63" spans="1:10" s="22" customFormat="1" ht="40.5">
      <c r="A63" s="103" t="s">
        <v>50</v>
      </c>
      <c r="B63" s="27">
        <v>160</v>
      </c>
      <c r="C63" s="115">
        <v>161.1</v>
      </c>
      <c r="D63" s="115">
        <v>260</v>
      </c>
      <c r="E63" s="92">
        <f>SUM(F63:I63)</f>
        <v>0</v>
      </c>
      <c r="F63" s="93"/>
      <c r="G63" s="93"/>
      <c r="H63" s="93"/>
      <c r="I63" s="93"/>
    </row>
    <row r="64" spans="1:10" s="22" customFormat="1">
      <c r="A64" s="107" t="s">
        <v>51</v>
      </c>
      <c r="B64" s="27"/>
      <c r="C64" s="117">
        <f>C46+C49+C52+C54+C55+C63</f>
        <v>78790.3</v>
      </c>
      <c r="D64" s="117">
        <v>81338.600000000006</v>
      </c>
      <c r="E64" s="92">
        <f>E46+E49+E55+E63</f>
        <v>98863</v>
      </c>
      <c r="F64" s="92">
        <f>F46+F49+F55+F62+F63</f>
        <v>39199</v>
      </c>
      <c r="G64" s="92">
        <f>G46+G49+G55+G62+G63</f>
        <v>18410</v>
      </c>
      <c r="H64" s="92">
        <f>H46+H49+H55+H62+H63</f>
        <v>18212</v>
      </c>
      <c r="I64" s="92">
        <f>I46+I49+I55+I62+I63</f>
        <v>23042</v>
      </c>
    </row>
    <row r="65" spans="1:19" s="22" customFormat="1">
      <c r="A65" s="107" t="s">
        <v>52</v>
      </c>
      <c r="B65" s="29"/>
      <c r="C65" s="117">
        <f>C66+C67+C68+C69+C70+C71+C72+C73+C74+C75+C76</f>
        <v>59607.100000000006</v>
      </c>
      <c r="D65" s="117">
        <v>63941</v>
      </c>
      <c r="E65" s="92">
        <f>E66+E67+E68+E69+E70+E71+E72+E73+E74+E75+E76+E82</f>
        <v>76715</v>
      </c>
      <c r="F65" s="92">
        <f>F66+F67+F68+F69+F70+F71+F72+F73+F74+F75+F76</f>
        <v>18196</v>
      </c>
      <c r="G65" s="92">
        <f>G66+G67+G68+G69+G70+G71+G72+G73+G74+G75+G76</f>
        <v>17618</v>
      </c>
      <c r="H65" s="92">
        <f>H66+H67+H68+H69+H70+H71+H72+H73+H74+H75+H76</f>
        <v>16086</v>
      </c>
      <c r="I65" s="92">
        <f>I66+I67+I68+I69+I70+I71+I72+I73+I74+I75+I76</f>
        <v>15815</v>
      </c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s="22" customFormat="1">
      <c r="A66" s="103" t="s">
        <v>53</v>
      </c>
      <c r="B66" s="27">
        <v>200</v>
      </c>
      <c r="C66" s="115">
        <v>36652.699999999997</v>
      </c>
      <c r="D66" s="115">
        <v>41300</v>
      </c>
      <c r="E66" s="92">
        <f>SUM(F66:I66)</f>
        <v>41500</v>
      </c>
      <c r="F66" s="93">
        <v>10300</v>
      </c>
      <c r="G66" s="93">
        <v>10400</v>
      </c>
      <c r="H66" s="93">
        <v>10300</v>
      </c>
      <c r="I66" s="93">
        <v>10500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s="22" customFormat="1">
      <c r="A67" s="103" t="s">
        <v>54</v>
      </c>
      <c r="B67" s="27">
        <v>210</v>
      </c>
      <c r="C67" s="115">
        <v>8005.3</v>
      </c>
      <c r="D67" s="115">
        <v>9086</v>
      </c>
      <c r="E67" s="92">
        <f t="shared" ref="E67:E74" si="1">SUM(F67:I67)</f>
        <v>9130</v>
      </c>
      <c r="F67" s="93">
        <f>F66*0.22</f>
        <v>2266</v>
      </c>
      <c r="G67" s="93">
        <f>G66*0.22</f>
        <v>2288</v>
      </c>
      <c r="H67" s="93">
        <f>H66*0.22</f>
        <v>2266</v>
      </c>
      <c r="I67" s="93">
        <f>I66*0.22</f>
        <v>2310</v>
      </c>
      <c r="J67" s="30"/>
      <c r="K67" s="31"/>
      <c r="L67" s="30"/>
      <c r="M67" s="30"/>
      <c r="N67" s="30"/>
      <c r="O67" s="30"/>
      <c r="P67" s="30"/>
      <c r="Q67" s="30"/>
      <c r="R67" s="30"/>
      <c r="S67" s="30"/>
    </row>
    <row r="68" spans="1:19" s="30" customFormat="1">
      <c r="A68" s="103" t="s">
        <v>55</v>
      </c>
      <c r="B68" s="27">
        <v>220</v>
      </c>
      <c r="C68" s="115">
        <v>1017.4</v>
      </c>
      <c r="D68" s="115">
        <v>1320</v>
      </c>
      <c r="E68" s="92">
        <f t="shared" si="1"/>
        <v>2500</v>
      </c>
      <c r="F68" s="93">
        <v>900</v>
      </c>
      <c r="G68" s="93">
        <v>600</v>
      </c>
      <c r="H68" s="93">
        <v>500</v>
      </c>
      <c r="I68" s="93">
        <v>500</v>
      </c>
    </row>
    <row r="69" spans="1:19" s="30" customFormat="1">
      <c r="A69" s="103" t="s">
        <v>56</v>
      </c>
      <c r="B69" s="27">
        <v>230</v>
      </c>
      <c r="C69" s="115">
        <v>3211.9</v>
      </c>
      <c r="D69" s="115">
        <v>8000</v>
      </c>
      <c r="E69" s="92">
        <f t="shared" si="1"/>
        <v>7900</v>
      </c>
      <c r="F69" s="93">
        <v>2000</v>
      </c>
      <c r="G69" s="93">
        <v>2100</v>
      </c>
      <c r="H69" s="93">
        <v>2000</v>
      </c>
      <c r="I69" s="93">
        <v>1800</v>
      </c>
    </row>
    <row r="70" spans="1:19" s="30" customFormat="1">
      <c r="A70" s="103" t="s">
        <v>57</v>
      </c>
      <c r="B70" s="27">
        <v>240</v>
      </c>
      <c r="C70" s="115">
        <v>342.8</v>
      </c>
      <c r="D70" s="115">
        <v>340</v>
      </c>
      <c r="E70" s="92">
        <f t="shared" si="1"/>
        <v>420</v>
      </c>
      <c r="F70" s="93">
        <v>120</v>
      </c>
      <c r="G70" s="93">
        <v>120</v>
      </c>
      <c r="H70" s="93">
        <v>100</v>
      </c>
      <c r="I70" s="93">
        <v>80</v>
      </c>
    </row>
    <row r="71" spans="1:19" s="30" customFormat="1">
      <c r="A71" s="103" t="s">
        <v>58</v>
      </c>
      <c r="B71" s="27">
        <v>250</v>
      </c>
      <c r="C71" s="115">
        <v>1281.5999999999999</v>
      </c>
      <c r="D71" s="115">
        <v>1300</v>
      </c>
      <c r="E71" s="92">
        <f t="shared" si="1"/>
        <v>1400</v>
      </c>
      <c r="F71" s="91">
        <v>400</v>
      </c>
      <c r="G71" s="91">
        <v>400</v>
      </c>
      <c r="H71" s="91">
        <v>300</v>
      </c>
      <c r="I71" s="91">
        <v>300</v>
      </c>
    </row>
    <row r="72" spans="1:19" s="30" customFormat="1">
      <c r="A72" s="103" t="s">
        <v>59</v>
      </c>
      <c r="B72" s="27">
        <v>260</v>
      </c>
      <c r="C72" s="115">
        <v>81.900000000000006</v>
      </c>
      <c r="D72" s="115">
        <v>120</v>
      </c>
      <c r="E72" s="92">
        <f t="shared" si="1"/>
        <v>185</v>
      </c>
      <c r="F72" s="93">
        <v>50</v>
      </c>
      <c r="G72" s="93">
        <v>50</v>
      </c>
      <c r="H72" s="93">
        <v>40</v>
      </c>
      <c r="I72" s="93">
        <v>45</v>
      </c>
    </row>
    <row r="73" spans="1:19" s="30" customFormat="1" ht="40.5">
      <c r="A73" s="103" t="s">
        <v>50</v>
      </c>
      <c r="B73" s="27">
        <v>261</v>
      </c>
      <c r="C73" s="115">
        <v>161.1</v>
      </c>
      <c r="D73" s="115">
        <v>260</v>
      </c>
      <c r="E73" s="92">
        <f t="shared" si="1"/>
        <v>320</v>
      </c>
      <c r="F73" s="93">
        <v>80</v>
      </c>
      <c r="G73" s="93">
        <v>80</v>
      </c>
      <c r="H73" s="93">
        <v>80</v>
      </c>
      <c r="I73" s="93">
        <v>80</v>
      </c>
    </row>
    <row r="74" spans="1:19" s="30" customFormat="1" ht="31.5" customHeight="1">
      <c r="A74" s="103" t="s">
        <v>60</v>
      </c>
      <c r="B74" s="27">
        <v>262</v>
      </c>
      <c r="C74" s="115">
        <v>29.7</v>
      </c>
      <c r="D74" s="115">
        <v>65</v>
      </c>
      <c r="E74" s="92">
        <f t="shared" si="1"/>
        <v>860</v>
      </c>
      <c r="F74" s="93">
        <v>80</v>
      </c>
      <c r="G74" s="93">
        <v>80</v>
      </c>
      <c r="H74" s="93">
        <v>500</v>
      </c>
      <c r="I74" s="93">
        <v>200</v>
      </c>
    </row>
    <row r="75" spans="1:19" s="30" customFormat="1">
      <c r="A75" s="103" t="s">
        <v>61</v>
      </c>
      <c r="B75" s="27">
        <v>263</v>
      </c>
      <c r="C75" s="115">
        <v>0</v>
      </c>
      <c r="D75" s="115"/>
      <c r="E75" s="92"/>
      <c r="F75" s="93"/>
      <c r="G75" s="93"/>
      <c r="H75" s="93"/>
      <c r="I75" s="93"/>
    </row>
    <row r="76" spans="1:19" s="30" customFormat="1" ht="25.5" customHeight="1">
      <c r="A76" s="103" t="s">
        <v>62</v>
      </c>
      <c r="B76" s="27">
        <v>264</v>
      </c>
      <c r="C76" s="115">
        <v>8822.7000000000007</v>
      </c>
      <c r="D76" s="115">
        <v>2800</v>
      </c>
      <c r="E76" s="92">
        <f>F76+G76+H76+I76</f>
        <v>3500</v>
      </c>
      <c r="F76" s="93">
        <v>2000</v>
      </c>
      <c r="G76" s="93">
        <v>1500</v>
      </c>
      <c r="H76" s="93">
        <v>0</v>
      </c>
      <c r="I76" s="93">
        <v>0</v>
      </c>
    </row>
    <row r="77" spans="1:19" s="30" customFormat="1">
      <c r="A77" s="107" t="s">
        <v>63</v>
      </c>
      <c r="B77" s="27">
        <v>270</v>
      </c>
      <c r="C77" s="117">
        <f>C78+C79+C81+C83</f>
        <v>5736.2999999999993</v>
      </c>
      <c r="D77" s="117">
        <v>25775.9</v>
      </c>
      <c r="E77" s="92">
        <f>E78+E79+E81+E83+E80</f>
        <v>20239</v>
      </c>
      <c r="F77" s="92">
        <f>F78+F79+F81+F83+F80</f>
        <v>8589</v>
      </c>
      <c r="G77" s="92">
        <f>G78+G79+G81+G83+G80</f>
        <v>2600</v>
      </c>
      <c r="H77" s="92">
        <f>H78+H79+H81+H83+H80</f>
        <v>2600</v>
      </c>
      <c r="I77" s="92">
        <f>I78+I79+I81+I83+I80</f>
        <v>6450</v>
      </c>
    </row>
    <row r="78" spans="1:19" s="30" customFormat="1" ht="60.75">
      <c r="A78" s="103" t="s">
        <v>205</v>
      </c>
      <c r="B78" s="27">
        <v>271</v>
      </c>
      <c r="C78" s="115">
        <v>4317.8999999999996</v>
      </c>
      <c r="D78" s="115">
        <v>12183.9</v>
      </c>
      <c r="E78" s="92">
        <f>F78+G78+H78+I78</f>
        <v>15839</v>
      </c>
      <c r="F78" s="93">
        <v>5989</v>
      </c>
      <c r="G78" s="93">
        <v>2000</v>
      </c>
      <c r="H78" s="93">
        <v>2000</v>
      </c>
      <c r="I78" s="93">
        <v>5850</v>
      </c>
    </row>
    <row r="79" spans="1:19" s="30" customFormat="1" ht="36" customHeight="1">
      <c r="A79" s="103" t="s">
        <v>176</v>
      </c>
      <c r="B79" s="27">
        <v>273</v>
      </c>
      <c r="C79" s="115">
        <v>4.5</v>
      </c>
      <c r="D79" s="115"/>
      <c r="E79" s="92">
        <f>F79+G79+H79+I79</f>
        <v>0</v>
      </c>
      <c r="F79" s="93"/>
      <c r="G79" s="93"/>
      <c r="H79" s="93"/>
      <c r="I79" s="93"/>
    </row>
    <row r="80" spans="1:19" s="30" customFormat="1" ht="40.5">
      <c r="A80" s="103" t="s">
        <v>206</v>
      </c>
      <c r="B80" s="27">
        <v>274</v>
      </c>
      <c r="C80" s="115"/>
      <c r="D80" s="115">
        <v>1800</v>
      </c>
      <c r="E80" s="92">
        <f>F80+G80+H80+I80</f>
        <v>2400</v>
      </c>
      <c r="F80" s="93">
        <v>600</v>
      </c>
      <c r="G80" s="93">
        <v>600</v>
      </c>
      <c r="H80" s="93">
        <v>600</v>
      </c>
      <c r="I80" s="93">
        <v>600</v>
      </c>
    </row>
    <row r="81" spans="1:9" s="30" customFormat="1">
      <c r="A81" s="103" t="s">
        <v>177</v>
      </c>
      <c r="B81" s="27">
        <v>300</v>
      </c>
      <c r="C81" s="115"/>
      <c r="D81" s="115"/>
      <c r="E81" s="92"/>
      <c r="F81" s="91"/>
      <c r="G81" s="91"/>
      <c r="H81" s="91"/>
      <c r="I81" s="91"/>
    </row>
    <row r="82" spans="1:9" s="30" customFormat="1" ht="60.75">
      <c r="A82" s="105" t="s">
        <v>208</v>
      </c>
      <c r="B82" s="27">
        <v>301</v>
      </c>
      <c r="C82" s="115"/>
      <c r="D82" s="115"/>
      <c r="E82" s="92">
        <f>F82+G82+H82+I82</f>
        <v>9000</v>
      </c>
      <c r="F82" s="91">
        <v>2500</v>
      </c>
      <c r="G82" s="91">
        <v>2500</v>
      </c>
      <c r="H82" s="91">
        <v>2000</v>
      </c>
      <c r="I82" s="91">
        <v>2000</v>
      </c>
    </row>
    <row r="83" spans="1:9" s="30" customFormat="1" ht="60.75">
      <c r="A83" s="105" t="s">
        <v>192</v>
      </c>
      <c r="B83" s="27">
        <v>309</v>
      </c>
      <c r="C83" s="115">
        <v>1413.9</v>
      </c>
      <c r="D83" s="115">
        <v>13352</v>
      </c>
      <c r="E83" s="92">
        <f>F83+G83+H83+I83</f>
        <v>2000</v>
      </c>
      <c r="F83" s="91">
        <v>2000</v>
      </c>
      <c r="G83" s="91">
        <v>0</v>
      </c>
      <c r="H83" s="91">
        <v>0</v>
      </c>
      <c r="I83" s="91">
        <v>0</v>
      </c>
    </row>
    <row r="84" spans="1:9" s="30" customFormat="1" ht="24" customHeight="1">
      <c r="A84" s="103" t="s">
        <v>64</v>
      </c>
      <c r="B84" s="27">
        <v>310</v>
      </c>
      <c r="C84" s="115">
        <v>4414.7</v>
      </c>
      <c r="D84" s="119">
        <v>4800</v>
      </c>
      <c r="E84" s="92">
        <f>F84+G84+H84+I84</f>
        <v>6000</v>
      </c>
      <c r="F84" s="93">
        <v>1500</v>
      </c>
      <c r="G84" s="93">
        <v>1500</v>
      </c>
      <c r="H84" s="93">
        <v>1500</v>
      </c>
      <c r="I84" s="93">
        <v>1500</v>
      </c>
    </row>
    <row r="85" spans="1:9" s="125" customFormat="1" ht="40.5">
      <c r="A85" s="122" t="s">
        <v>217</v>
      </c>
      <c r="B85" s="123">
        <v>320</v>
      </c>
      <c r="C85" s="124">
        <f t="shared" ref="C85:I85" si="2">C86+C87+C88</f>
        <v>430.3</v>
      </c>
      <c r="D85" s="124">
        <f t="shared" si="2"/>
        <v>788.7</v>
      </c>
      <c r="E85" s="124">
        <f t="shared" si="2"/>
        <v>1849</v>
      </c>
      <c r="F85" s="124">
        <f t="shared" si="2"/>
        <v>199</v>
      </c>
      <c r="G85" s="124">
        <f t="shared" si="2"/>
        <v>200</v>
      </c>
      <c r="H85" s="124">
        <f t="shared" si="2"/>
        <v>835</v>
      </c>
      <c r="I85" s="124">
        <f t="shared" si="2"/>
        <v>615</v>
      </c>
    </row>
    <row r="86" spans="1:9" s="130" customFormat="1" ht="27.75" customHeight="1">
      <c r="A86" s="126" t="s">
        <v>65</v>
      </c>
      <c r="B86" s="127">
        <v>321</v>
      </c>
      <c r="C86" s="124"/>
      <c r="D86" s="119">
        <v>200</v>
      </c>
      <c r="E86" s="128">
        <f>F86+G86+H86+I86</f>
        <v>200</v>
      </c>
      <c r="F86" s="129">
        <v>50</v>
      </c>
      <c r="G86" s="129">
        <v>50</v>
      </c>
      <c r="H86" s="129">
        <v>50</v>
      </c>
      <c r="I86" s="129">
        <v>50</v>
      </c>
    </row>
    <row r="87" spans="1:9" s="130" customFormat="1">
      <c r="A87" s="126" t="s">
        <v>66</v>
      </c>
      <c r="B87" s="127">
        <v>322</v>
      </c>
      <c r="C87" s="119">
        <v>26.1</v>
      </c>
      <c r="D87" s="119">
        <v>340</v>
      </c>
      <c r="E87" s="128">
        <f>F87+G87+H87+I87</f>
        <v>340</v>
      </c>
      <c r="F87" s="129">
        <v>85</v>
      </c>
      <c r="G87" s="129">
        <v>85</v>
      </c>
      <c r="H87" s="129">
        <v>85</v>
      </c>
      <c r="I87" s="129">
        <v>85</v>
      </c>
    </row>
    <row r="88" spans="1:9" s="130" customFormat="1" ht="24" customHeight="1">
      <c r="A88" s="131" t="s">
        <v>67</v>
      </c>
      <c r="B88" s="132">
        <v>323</v>
      </c>
      <c r="C88" s="119">
        <v>404.2</v>
      </c>
      <c r="D88" s="119">
        <v>248.7</v>
      </c>
      <c r="E88" s="128">
        <f>SUM(F88:I88)</f>
        <v>1309</v>
      </c>
      <c r="F88" s="129">
        <v>64</v>
      </c>
      <c r="G88" s="129">
        <v>65</v>
      </c>
      <c r="H88" s="129">
        <v>700</v>
      </c>
      <c r="I88" s="129">
        <v>480</v>
      </c>
    </row>
    <row r="89" spans="1:9" s="125" customFormat="1">
      <c r="A89" s="122" t="s">
        <v>68</v>
      </c>
      <c r="B89" s="123">
        <v>330</v>
      </c>
      <c r="C89" s="124">
        <f>C66+C67+C68+C69+C70+C71+C72+C73+C74+C75+C76+C77+C81+C82+C83+C84+C85</f>
        <v>71602.3</v>
      </c>
      <c r="D89" s="124">
        <f t="shared" ref="D89:I89" si="3">D66+D67+D68+D69+D70+D71+D72+D73+D74+D75+D76+D77+D81+D82+D83+D84+D85</f>
        <v>109307.59999999999</v>
      </c>
      <c r="E89" s="124">
        <f t="shared" si="3"/>
        <v>106803</v>
      </c>
      <c r="F89" s="124">
        <f t="shared" si="3"/>
        <v>32984</v>
      </c>
      <c r="G89" s="124">
        <f t="shared" si="3"/>
        <v>24418</v>
      </c>
      <c r="H89" s="124">
        <f t="shared" si="3"/>
        <v>23021</v>
      </c>
      <c r="I89" s="124">
        <f t="shared" si="3"/>
        <v>26380</v>
      </c>
    </row>
    <row r="90" spans="1:9" s="30" customFormat="1" ht="32.25" customHeight="1">
      <c r="A90" s="108" t="s">
        <v>69</v>
      </c>
      <c r="B90" s="90"/>
      <c r="C90" s="118"/>
      <c r="D90" s="118"/>
      <c r="E90" s="94"/>
      <c r="F90" s="94"/>
      <c r="G90" s="94"/>
      <c r="H90" s="94"/>
      <c r="I90" s="95"/>
    </row>
    <row r="91" spans="1:9" s="30" customFormat="1">
      <c r="A91" s="103" t="s">
        <v>70</v>
      </c>
      <c r="B91" s="27">
        <v>400</v>
      </c>
      <c r="C91" s="115"/>
      <c r="D91" s="115"/>
      <c r="E91" s="92"/>
      <c r="F91" s="91"/>
      <c r="G91" s="91"/>
      <c r="H91" s="91"/>
      <c r="I91" s="91"/>
    </row>
    <row r="92" spans="1:9" s="30" customFormat="1">
      <c r="A92" s="103" t="s">
        <v>71</v>
      </c>
      <c r="B92" s="27">
        <v>410</v>
      </c>
      <c r="C92" s="115"/>
      <c r="D92" s="115"/>
      <c r="E92" s="92"/>
      <c r="F92" s="91"/>
      <c r="G92" s="91"/>
      <c r="H92" s="91"/>
      <c r="I92" s="91"/>
    </row>
    <row r="93" spans="1:9" s="30" customFormat="1">
      <c r="A93" s="103" t="s">
        <v>72</v>
      </c>
      <c r="B93" s="27">
        <v>420</v>
      </c>
      <c r="C93" s="115"/>
      <c r="D93" s="115"/>
      <c r="E93" s="92"/>
      <c r="F93" s="91"/>
      <c r="G93" s="91"/>
      <c r="H93" s="91"/>
      <c r="I93" s="91"/>
    </row>
    <row r="94" spans="1:9" s="30" customFormat="1">
      <c r="A94" s="103" t="s">
        <v>64</v>
      </c>
      <c r="B94" s="27">
        <v>430</v>
      </c>
      <c r="C94" s="115"/>
      <c r="D94" s="115"/>
      <c r="E94" s="92"/>
      <c r="F94" s="91"/>
      <c r="G94" s="91"/>
      <c r="H94" s="91"/>
      <c r="I94" s="91"/>
    </row>
    <row r="95" spans="1:9" s="30" customFormat="1">
      <c r="A95" s="103" t="s">
        <v>73</v>
      </c>
      <c r="B95" s="27">
        <v>440</v>
      </c>
      <c r="C95" s="115">
        <v>41.2</v>
      </c>
      <c r="D95" s="115">
        <v>60</v>
      </c>
      <c r="E95" s="92">
        <f>F95+G95+H95+I95</f>
        <v>60</v>
      </c>
      <c r="F95" s="91">
        <v>15</v>
      </c>
      <c r="G95" s="91">
        <v>15</v>
      </c>
      <c r="H95" s="91">
        <v>15</v>
      </c>
      <c r="I95" s="91">
        <v>15</v>
      </c>
    </row>
    <row r="96" spans="1:9" s="113" customFormat="1" ht="24.75" customHeight="1">
      <c r="A96" s="110" t="s">
        <v>74</v>
      </c>
      <c r="B96" s="112">
        <v>450</v>
      </c>
      <c r="C96" s="96"/>
      <c r="D96" s="96"/>
      <c r="E96" s="96"/>
      <c r="F96" s="96"/>
      <c r="G96" s="96"/>
      <c r="H96" s="96"/>
      <c r="I96" s="96"/>
    </row>
    <row r="97" spans="1:9" s="30" customFormat="1" ht="30.75" customHeight="1">
      <c r="A97" s="102" t="s">
        <v>75</v>
      </c>
      <c r="B97" s="88"/>
      <c r="C97" s="97"/>
      <c r="D97" s="97"/>
      <c r="E97" s="97"/>
      <c r="F97" s="97"/>
      <c r="G97" s="97"/>
      <c r="H97" s="97"/>
      <c r="I97" s="98"/>
    </row>
    <row r="98" spans="1:9" s="30" customFormat="1">
      <c r="A98" s="109" t="s">
        <v>76</v>
      </c>
      <c r="B98" s="83">
        <v>500</v>
      </c>
      <c r="C98" s="96"/>
      <c r="D98" s="96"/>
      <c r="E98" s="96"/>
      <c r="F98" s="96"/>
      <c r="G98" s="96"/>
      <c r="H98" s="96"/>
      <c r="I98" s="96"/>
    </row>
    <row r="99" spans="1:9" s="30" customFormat="1" ht="40.5">
      <c r="A99" s="109" t="s">
        <v>77</v>
      </c>
      <c r="B99" s="83">
        <v>501</v>
      </c>
      <c r="C99" s="99"/>
      <c r="D99" s="99"/>
      <c r="E99" s="96"/>
      <c r="F99" s="99"/>
      <c r="G99" s="99"/>
      <c r="H99" s="99"/>
      <c r="I99" s="99"/>
    </row>
    <row r="100" spans="1:9" s="30" customFormat="1">
      <c r="A100" s="110" t="s">
        <v>78</v>
      </c>
      <c r="B100" s="32">
        <v>510</v>
      </c>
      <c r="C100" s="96"/>
      <c r="D100" s="96"/>
      <c r="E100" s="96"/>
      <c r="F100" s="99"/>
      <c r="G100" s="99"/>
      <c r="H100" s="99"/>
      <c r="I100" s="99"/>
    </row>
    <row r="101" spans="1:9" s="30" customFormat="1">
      <c r="A101" s="109" t="s">
        <v>79</v>
      </c>
      <c r="B101" s="101">
        <v>511</v>
      </c>
      <c r="C101" s="99"/>
      <c r="D101" s="99"/>
      <c r="E101" s="96"/>
      <c r="F101" s="99"/>
      <c r="G101" s="99"/>
      <c r="H101" s="99"/>
      <c r="I101" s="99"/>
    </row>
    <row r="102" spans="1:9" s="30" customFormat="1" ht="24" customHeight="1">
      <c r="A102" s="109" t="s">
        <v>80</v>
      </c>
      <c r="B102" s="32">
        <v>512</v>
      </c>
      <c r="C102" s="99"/>
      <c r="D102" s="99"/>
      <c r="E102" s="96"/>
      <c r="F102" s="99"/>
      <c r="G102" s="99"/>
      <c r="H102" s="99"/>
      <c r="I102" s="99"/>
    </row>
    <row r="103" spans="1:9" s="30" customFormat="1" ht="29.25" customHeight="1">
      <c r="A103" s="109" t="s">
        <v>81</v>
      </c>
      <c r="B103" s="101">
        <v>513</v>
      </c>
      <c r="C103" s="99"/>
      <c r="D103" s="99"/>
      <c r="E103" s="96"/>
      <c r="F103" s="99"/>
      <c r="G103" s="99"/>
      <c r="H103" s="99"/>
      <c r="I103" s="99"/>
    </row>
    <row r="104" spans="1:9" s="30" customFormat="1">
      <c r="A104" s="109" t="s">
        <v>82</v>
      </c>
      <c r="B104" s="32">
        <v>514</v>
      </c>
      <c r="C104" s="99"/>
      <c r="D104" s="99"/>
      <c r="E104" s="96"/>
      <c r="F104" s="99"/>
      <c r="G104" s="99"/>
      <c r="H104" s="99"/>
      <c r="I104" s="99"/>
    </row>
    <row r="105" spans="1:9" s="30" customFormat="1" ht="40.5">
      <c r="A105" s="109" t="s">
        <v>83</v>
      </c>
      <c r="B105" s="101">
        <v>515</v>
      </c>
      <c r="C105" s="99"/>
      <c r="D105" s="99"/>
      <c r="E105" s="96"/>
      <c r="F105" s="99"/>
      <c r="G105" s="99"/>
      <c r="H105" s="99"/>
      <c r="I105" s="99"/>
    </row>
    <row r="106" spans="1:9" s="30" customFormat="1" ht="22.5" customHeight="1">
      <c r="A106" s="109" t="s">
        <v>84</v>
      </c>
      <c r="B106" s="33">
        <v>516</v>
      </c>
      <c r="C106" s="99"/>
      <c r="D106" s="99"/>
      <c r="E106" s="96"/>
      <c r="F106" s="99"/>
      <c r="G106" s="99"/>
      <c r="H106" s="99"/>
      <c r="I106" s="99"/>
    </row>
    <row r="107" spans="1:9" s="30" customFormat="1" ht="30.75" customHeight="1">
      <c r="A107" s="102" t="s">
        <v>85</v>
      </c>
      <c r="B107" s="88"/>
      <c r="C107" s="97"/>
      <c r="D107" s="97"/>
      <c r="E107" s="97"/>
      <c r="F107" s="97"/>
      <c r="G107" s="97"/>
      <c r="H107" s="97"/>
      <c r="I107" s="98"/>
    </row>
    <row r="108" spans="1:9" s="30" customFormat="1">
      <c r="A108" s="109" t="s">
        <v>86</v>
      </c>
      <c r="B108" s="33">
        <v>600</v>
      </c>
      <c r="C108" s="96"/>
      <c r="D108" s="96"/>
      <c r="E108" s="96"/>
      <c r="F108" s="96"/>
      <c r="G108" s="96"/>
      <c r="H108" s="96"/>
      <c r="I108" s="96"/>
    </row>
    <row r="109" spans="1:9" s="30" customFormat="1">
      <c r="A109" s="111" t="s">
        <v>87</v>
      </c>
      <c r="B109" s="33">
        <v>601</v>
      </c>
      <c r="C109" s="99"/>
      <c r="D109" s="99"/>
      <c r="E109" s="96"/>
      <c r="F109" s="99"/>
      <c r="G109" s="99"/>
      <c r="H109" s="99"/>
      <c r="I109" s="99"/>
    </row>
    <row r="110" spans="1:9" s="30" customFormat="1">
      <c r="A110" s="111" t="s">
        <v>88</v>
      </c>
      <c r="B110" s="33">
        <v>602</v>
      </c>
      <c r="C110" s="99"/>
      <c r="D110" s="99"/>
      <c r="E110" s="96"/>
      <c r="F110" s="99"/>
      <c r="G110" s="99"/>
      <c r="H110" s="99"/>
      <c r="I110" s="99"/>
    </row>
    <row r="111" spans="1:9" s="30" customFormat="1">
      <c r="A111" s="111" t="s">
        <v>89</v>
      </c>
      <c r="B111" s="33">
        <v>603</v>
      </c>
      <c r="C111" s="99"/>
      <c r="D111" s="99"/>
      <c r="E111" s="96"/>
      <c r="F111" s="99"/>
      <c r="G111" s="99"/>
      <c r="H111" s="99"/>
      <c r="I111" s="99"/>
    </row>
    <row r="112" spans="1:9" s="30" customFormat="1">
      <c r="A112" s="109" t="s">
        <v>90</v>
      </c>
      <c r="B112" s="33">
        <v>610</v>
      </c>
      <c r="C112" s="99"/>
      <c r="D112" s="99"/>
      <c r="E112" s="96"/>
      <c r="F112" s="99"/>
      <c r="G112" s="99"/>
      <c r="H112" s="99"/>
      <c r="I112" s="99"/>
    </row>
    <row r="113" spans="1:19" s="30" customFormat="1">
      <c r="A113" s="109" t="s">
        <v>91</v>
      </c>
      <c r="B113" s="33">
        <v>620</v>
      </c>
      <c r="C113" s="96"/>
      <c r="D113" s="96"/>
      <c r="E113" s="96"/>
      <c r="F113" s="96"/>
      <c r="G113" s="96"/>
      <c r="H113" s="96"/>
      <c r="I113" s="96"/>
    </row>
    <row r="114" spans="1:19" s="30" customFormat="1">
      <c r="A114" s="111" t="s">
        <v>87</v>
      </c>
      <c r="B114" s="33">
        <v>621</v>
      </c>
      <c r="C114" s="99"/>
      <c r="D114" s="99"/>
      <c r="E114" s="96"/>
      <c r="F114" s="99"/>
      <c r="G114" s="99"/>
      <c r="H114" s="99"/>
      <c r="I114" s="99"/>
    </row>
    <row r="115" spans="1:19" s="30" customFormat="1">
      <c r="A115" s="111" t="s">
        <v>88</v>
      </c>
      <c r="B115" s="33">
        <v>622</v>
      </c>
      <c r="C115" s="99"/>
      <c r="D115" s="99"/>
      <c r="E115" s="96"/>
      <c r="F115" s="99"/>
      <c r="G115" s="99"/>
      <c r="H115" s="99"/>
      <c r="I115" s="99"/>
      <c r="K115" s="31"/>
    </row>
    <row r="116" spans="1:19" s="30" customFormat="1">
      <c r="A116" s="111" t="s">
        <v>89</v>
      </c>
      <c r="B116" s="33">
        <v>623</v>
      </c>
      <c r="C116" s="99"/>
      <c r="D116" s="99"/>
      <c r="E116" s="96"/>
      <c r="F116" s="99"/>
      <c r="G116" s="99"/>
      <c r="H116" s="99"/>
      <c r="I116" s="99"/>
    </row>
    <row r="117" spans="1:19" s="30" customFormat="1">
      <c r="A117" s="109" t="s">
        <v>92</v>
      </c>
      <c r="B117" s="33">
        <v>630</v>
      </c>
      <c r="C117" s="99"/>
      <c r="D117" s="99"/>
      <c r="E117" s="96"/>
      <c r="F117" s="99"/>
      <c r="G117" s="99"/>
      <c r="H117" s="99"/>
      <c r="I117" s="99"/>
    </row>
    <row r="118" spans="1:19" s="30" customFormat="1">
      <c r="A118" s="110" t="s">
        <v>93</v>
      </c>
      <c r="B118" s="34">
        <v>700</v>
      </c>
      <c r="C118" s="96">
        <f>C64</f>
        <v>78790.3</v>
      </c>
      <c r="D118" s="96">
        <v>81456.100000000006</v>
      </c>
      <c r="E118" s="92">
        <f>E64</f>
        <v>98863</v>
      </c>
      <c r="F118" s="96">
        <f>F64</f>
        <v>39199</v>
      </c>
      <c r="G118" s="96">
        <f>G64</f>
        <v>18410</v>
      </c>
      <c r="H118" s="96">
        <f>H64</f>
        <v>18212</v>
      </c>
      <c r="I118" s="96">
        <f>I64</f>
        <v>23042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30" customFormat="1">
      <c r="A119" s="110" t="s">
        <v>94</v>
      </c>
      <c r="B119" s="34">
        <v>800</v>
      </c>
      <c r="C119" s="96">
        <f>C65+C77+C86+C87+C88+C95</f>
        <v>65814.900000000009</v>
      </c>
      <c r="D119" s="96">
        <v>81456.100000000006</v>
      </c>
      <c r="E119" s="92">
        <f>E65+E78+E86+E87+E88+E95+E83+E80</f>
        <v>98863</v>
      </c>
      <c r="F119" s="96">
        <f>F65+F78+F86+F87+F88+F95+F83+F80</f>
        <v>26999</v>
      </c>
      <c r="G119" s="96">
        <f>G65+G78+G86+G87+G88+G95+G83+G80</f>
        <v>20433</v>
      </c>
      <c r="H119" s="96">
        <f>H65+H78+H86+H87+H88+H95+H83+H80</f>
        <v>19536</v>
      </c>
      <c r="I119" s="96">
        <f>I65+I78+I86+I87+I88+I95+I83+I80</f>
        <v>22895</v>
      </c>
      <c r="J119" s="35"/>
      <c r="K119" s="36"/>
      <c r="L119" s="36"/>
      <c r="M119" s="36"/>
      <c r="N119" s="36"/>
      <c r="O119" s="36"/>
      <c r="P119" s="1"/>
      <c r="Q119" s="1"/>
      <c r="R119" s="1"/>
      <c r="S119" s="1"/>
    </row>
    <row r="120" spans="1:19" s="30" customFormat="1">
      <c r="A120" s="109" t="s">
        <v>95</v>
      </c>
      <c r="B120" s="37">
        <v>850</v>
      </c>
      <c r="C120" s="99"/>
      <c r="D120" s="99"/>
      <c r="E120" s="96"/>
      <c r="F120" s="99"/>
      <c r="G120" s="99"/>
      <c r="H120" s="99"/>
      <c r="I120" s="99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30" customHeight="1">
      <c r="A121" s="102" t="s">
        <v>96</v>
      </c>
      <c r="B121" s="89"/>
      <c r="C121" s="96"/>
      <c r="D121" s="96"/>
      <c r="E121" s="96"/>
      <c r="F121" s="96" t="s">
        <v>171</v>
      </c>
      <c r="G121" s="96" t="s">
        <v>172</v>
      </c>
      <c r="H121" s="96" t="s">
        <v>173</v>
      </c>
      <c r="I121" s="96" t="s">
        <v>174</v>
      </c>
    </row>
    <row r="122" spans="1:19" ht="20.100000000000001" customHeight="1">
      <c r="A122" s="109" t="s">
        <v>97</v>
      </c>
      <c r="B122" s="37">
        <v>900</v>
      </c>
      <c r="C122" s="100">
        <v>283</v>
      </c>
      <c r="D122" s="99">
        <v>285</v>
      </c>
      <c r="E122" s="96">
        <v>283</v>
      </c>
      <c r="F122" s="99">
        <v>283</v>
      </c>
      <c r="G122" s="99">
        <v>283</v>
      </c>
      <c r="H122" s="99">
        <v>316</v>
      </c>
      <c r="I122" s="99">
        <v>316</v>
      </c>
    </row>
    <row r="123" spans="1:19">
      <c r="A123" s="109" t="s">
        <v>98</v>
      </c>
      <c r="B123" s="37">
        <v>910</v>
      </c>
      <c r="C123" s="99">
        <v>63312.7</v>
      </c>
      <c r="D123" s="99">
        <v>77927.100000000006</v>
      </c>
      <c r="E123" s="96">
        <v>82000</v>
      </c>
      <c r="F123" s="99">
        <v>82000</v>
      </c>
      <c r="G123" s="99">
        <v>80500</v>
      </c>
      <c r="H123" s="99">
        <v>80500</v>
      </c>
      <c r="I123" s="99">
        <v>81000</v>
      </c>
    </row>
    <row r="124" spans="1:19">
      <c r="A124" s="109" t="s">
        <v>99</v>
      </c>
      <c r="B124" s="37">
        <v>920</v>
      </c>
      <c r="C124" s="99"/>
      <c r="D124" s="99"/>
      <c r="E124" s="96"/>
      <c r="F124" s="99"/>
      <c r="G124" s="99"/>
      <c r="H124" s="99"/>
      <c r="I124" s="99"/>
    </row>
    <row r="125" spans="1:19">
      <c r="A125" s="109" t="s">
        <v>100</v>
      </c>
      <c r="B125" s="37">
        <v>930</v>
      </c>
      <c r="C125" s="99"/>
      <c r="D125" s="99"/>
      <c r="E125" s="96"/>
      <c r="F125" s="99"/>
      <c r="G125" s="99"/>
      <c r="H125" s="99"/>
      <c r="I125" s="99"/>
    </row>
    <row r="126" spans="1:19">
      <c r="A126" s="109" t="s">
        <v>101</v>
      </c>
      <c r="B126" s="37">
        <v>940</v>
      </c>
      <c r="C126" s="99"/>
      <c r="D126" s="99"/>
      <c r="E126" s="96"/>
      <c r="F126" s="99"/>
      <c r="G126" s="99"/>
      <c r="H126" s="99"/>
      <c r="I126" s="99"/>
    </row>
    <row r="127" spans="1:19">
      <c r="A127" s="109" t="s">
        <v>102</v>
      </c>
      <c r="B127" s="37">
        <v>950</v>
      </c>
      <c r="C127" s="99"/>
      <c r="D127" s="99"/>
      <c r="E127" s="96"/>
      <c r="F127" s="99"/>
      <c r="G127" s="99"/>
      <c r="H127" s="99"/>
      <c r="I127" s="99"/>
    </row>
    <row r="128" spans="1:19">
      <c r="A128" s="38"/>
      <c r="B128" s="39"/>
      <c r="C128" s="40"/>
      <c r="D128" s="40"/>
      <c r="E128" s="40"/>
      <c r="F128" s="40"/>
      <c r="G128" s="40"/>
      <c r="H128" s="40"/>
      <c r="I128" s="40"/>
    </row>
    <row r="129" spans="1:19">
      <c r="A129" s="38"/>
      <c r="B129" s="39"/>
      <c r="C129" s="40"/>
      <c r="D129" s="40"/>
      <c r="E129" s="40"/>
      <c r="F129" s="40"/>
      <c r="G129" s="40"/>
      <c r="H129" s="40"/>
      <c r="I129" s="4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 ht="20.25" customHeight="1">
      <c r="A131" s="136" t="s">
        <v>209</v>
      </c>
      <c r="B131" s="39"/>
      <c r="C131" s="138" t="s">
        <v>103</v>
      </c>
      <c r="D131" s="138"/>
      <c r="E131" s="138"/>
      <c r="F131" s="43"/>
      <c r="G131" s="143" t="s">
        <v>194</v>
      </c>
      <c r="H131" s="143"/>
      <c r="I131" s="143"/>
    </row>
    <row r="132" spans="1:19">
      <c r="A132" s="134"/>
      <c r="B132" s="1"/>
      <c r="C132" s="137" t="s">
        <v>189</v>
      </c>
      <c r="D132" s="137"/>
      <c r="E132" s="137"/>
      <c r="F132" s="134"/>
      <c r="G132" s="144" t="s">
        <v>104</v>
      </c>
      <c r="H132" s="144"/>
      <c r="I132" s="144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>
      <c r="A133" s="134"/>
      <c r="B133" s="1"/>
      <c r="C133" s="134"/>
      <c r="D133" s="134"/>
      <c r="E133" s="134"/>
      <c r="F133" s="134"/>
      <c r="G133" s="135"/>
      <c r="H133" s="135"/>
      <c r="I133" s="135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>
      <c r="A134" s="136"/>
      <c r="B134" s="135"/>
      <c r="C134" s="41"/>
      <c r="D134" s="42"/>
      <c r="E134" s="42"/>
      <c r="F134" s="42"/>
      <c r="G134" s="42"/>
      <c r="H134" s="42"/>
      <c r="I134" s="42"/>
    </row>
    <row r="135" spans="1:19" s="30" customFormat="1" ht="20.25" customHeight="1">
      <c r="A135" s="136" t="s">
        <v>195</v>
      </c>
      <c r="B135" s="39"/>
      <c r="C135" s="138" t="s">
        <v>103</v>
      </c>
      <c r="D135" s="138"/>
      <c r="E135" s="138"/>
      <c r="F135" s="43"/>
      <c r="G135" s="143" t="s">
        <v>196</v>
      </c>
      <c r="H135" s="143"/>
      <c r="I135" s="143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30" customFormat="1">
      <c r="A136" s="134"/>
      <c r="B136" s="1"/>
      <c r="C136" s="137" t="s">
        <v>190</v>
      </c>
      <c r="D136" s="137"/>
      <c r="E136" s="137"/>
      <c r="F136" s="134"/>
      <c r="G136" s="144" t="s">
        <v>104</v>
      </c>
      <c r="H136" s="144"/>
      <c r="I136" s="144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136"/>
      <c r="B137" s="135"/>
      <c r="C137" s="41"/>
      <c r="D137" s="42"/>
      <c r="E137" s="42"/>
      <c r="F137" s="42"/>
      <c r="G137" s="42"/>
      <c r="H137" s="42"/>
      <c r="I137" s="42"/>
    </row>
    <row r="138" spans="1:19">
      <c r="A138" s="136"/>
      <c r="B138" s="135"/>
      <c r="C138" s="41"/>
      <c r="D138" s="42"/>
      <c r="E138" s="42"/>
      <c r="F138" s="42"/>
      <c r="G138" s="42"/>
      <c r="H138" s="42"/>
      <c r="I138" s="42"/>
    </row>
    <row r="139" spans="1:19">
      <c r="A139" s="136" t="s">
        <v>186</v>
      </c>
      <c r="B139" s="135"/>
      <c r="C139" s="41"/>
      <c r="D139" s="42"/>
      <c r="E139" s="42"/>
      <c r="F139" s="42"/>
      <c r="G139" s="42"/>
      <c r="H139" s="138" t="s">
        <v>224</v>
      </c>
      <c r="I139" s="138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38"/>
      <c r="C170" s="41"/>
      <c r="D170" s="42"/>
      <c r="E170" s="42"/>
      <c r="F170" s="42"/>
      <c r="G170" s="42"/>
      <c r="H170" s="42"/>
      <c r="I170" s="42"/>
    </row>
    <row r="171" spans="1:9">
      <c r="A171" s="38"/>
      <c r="C171" s="41"/>
      <c r="D171" s="42"/>
      <c r="E171" s="42"/>
      <c r="F171" s="42"/>
      <c r="G171" s="42"/>
      <c r="H171" s="42"/>
      <c r="I171" s="42"/>
    </row>
    <row r="172" spans="1:9">
      <c r="A172" s="38"/>
      <c r="C172" s="41"/>
      <c r="D172" s="42"/>
      <c r="E172" s="42"/>
      <c r="F172" s="42"/>
      <c r="G172" s="42"/>
      <c r="H172" s="42"/>
      <c r="I172" s="42"/>
    </row>
    <row r="173" spans="1:9">
      <c r="A173" s="38"/>
      <c r="C173" s="41"/>
      <c r="D173" s="42"/>
      <c r="E173" s="42"/>
      <c r="F173" s="42"/>
      <c r="G173" s="42"/>
      <c r="H173" s="42"/>
      <c r="I173" s="42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</row>
    <row r="182" spans="1:4">
      <c r="A182" s="44"/>
    </row>
    <row r="183" spans="1:4">
      <c r="A183" s="44"/>
    </row>
    <row r="184" spans="1:4">
      <c r="A184" s="44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  <row r="337" spans="1:4">
      <c r="A337" s="44"/>
      <c r="B337" s="1"/>
      <c r="C337" s="1"/>
      <c r="D337" s="1"/>
    </row>
    <row r="338" spans="1:4">
      <c r="A338" s="44"/>
      <c r="B338" s="1"/>
      <c r="C338" s="1"/>
      <c r="D338" s="1"/>
    </row>
    <row r="339" spans="1:4">
      <c r="A339" s="44"/>
      <c r="B339" s="1"/>
      <c r="C339" s="1"/>
      <c r="D339" s="1"/>
    </row>
    <row r="340" spans="1:4">
      <c r="A340" s="44"/>
      <c r="B340" s="1"/>
      <c r="C340" s="1"/>
      <c r="D340" s="1"/>
    </row>
  </sheetData>
  <mergeCells count="33">
    <mergeCell ref="A41:A42"/>
    <mergeCell ref="B41:B42"/>
    <mergeCell ref="B35:G35"/>
    <mergeCell ref="B32:E32"/>
    <mergeCell ref="B31:E31"/>
    <mergeCell ref="B34:G34"/>
    <mergeCell ref="F32:H32"/>
    <mergeCell ref="A39:I39"/>
    <mergeCell ref="D41:D42"/>
    <mergeCell ref="H21:I21"/>
    <mergeCell ref="B25:E25"/>
    <mergeCell ref="B26:G26"/>
    <mergeCell ref="B28:E28"/>
    <mergeCell ref="B27:E27"/>
    <mergeCell ref="H25:I25"/>
    <mergeCell ref="B29:E29"/>
    <mergeCell ref="B30:G30"/>
    <mergeCell ref="H1:I1"/>
    <mergeCell ref="H139:I139"/>
    <mergeCell ref="B33:E33"/>
    <mergeCell ref="F33:H33"/>
    <mergeCell ref="E41:E42"/>
    <mergeCell ref="F41:I41"/>
    <mergeCell ref="G135:I135"/>
    <mergeCell ref="C41:C42"/>
    <mergeCell ref="C132:E132"/>
    <mergeCell ref="C136:E136"/>
    <mergeCell ref="G136:I136"/>
    <mergeCell ref="C131:E131"/>
    <mergeCell ref="G131:I131"/>
    <mergeCell ref="B36:G36"/>
    <mergeCell ref="G132:I132"/>
    <mergeCell ref="C135:E135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4"/>
  <sheetViews>
    <sheetView view="pageBreakPreview" topLeftCell="A51" zoomScale="66" zoomScaleSheetLayoutView="66" workbookViewId="0">
      <selection activeCell="Q18" sqref="Q18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105</v>
      </c>
    </row>
    <row r="2" spans="1:13">
      <c r="K2" s="47" t="s">
        <v>159</v>
      </c>
    </row>
    <row r="3" spans="1:13">
      <c r="A3" s="215" t="s">
        <v>106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>
      <c r="A4" s="215" t="s">
        <v>210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3" ht="51.75" customHeight="1">
      <c r="A5" s="216" t="s">
        <v>187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</row>
    <row r="6" spans="1:13" ht="20.100000000000001" customHeight="1">
      <c r="A6" s="218" t="s">
        <v>107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ht="20.25" customHeight="1">
      <c r="A7" s="219" t="s">
        <v>155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188" t="s">
        <v>26</v>
      </c>
      <c r="B11" s="188"/>
      <c r="C11" s="188"/>
      <c r="D11" s="170" t="s">
        <v>28</v>
      </c>
      <c r="E11" s="170"/>
      <c r="F11" s="170" t="s">
        <v>108</v>
      </c>
      <c r="G11" s="170"/>
      <c r="H11" s="170" t="s">
        <v>109</v>
      </c>
      <c r="I11" s="170"/>
      <c r="J11" s="170" t="s">
        <v>110</v>
      </c>
      <c r="K11" s="170"/>
      <c r="L11" s="170" t="s">
        <v>111</v>
      </c>
      <c r="M11" s="170"/>
    </row>
    <row r="12" spans="1:13" s="51" customFormat="1" ht="24.95" customHeight="1">
      <c r="A12" s="188">
        <v>1</v>
      </c>
      <c r="B12" s="188"/>
      <c r="C12" s="188"/>
      <c r="D12" s="170">
        <v>2</v>
      </c>
      <c r="E12" s="170"/>
      <c r="F12" s="170">
        <v>3</v>
      </c>
      <c r="G12" s="170"/>
      <c r="H12" s="170">
        <v>4</v>
      </c>
      <c r="I12" s="170"/>
      <c r="J12" s="170">
        <v>5</v>
      </c>
      <c r="K12" s="170"/>
      <c r="L12" s="170">
        <v>6</v>
      </c>
      <c r="M12" s="170"/>
    </row>
    <row r="13" spans="1:13" s="51" customFormat="1" ht="88.5" customHeight="1">
      <c r="A13" s="162" t="s">
        <v>204</v>
      </c>
      <c r="B13" s="163"/>
      <c r="C13" s="164"/>
      <c r="D13" s="209"/>
      <c r="E13" s="210"/>
      <c r="F13" s="209"/>
      <c r="G13" s="210"/>
      <c r="H13" s="211"/>
      <c r="I13" s="212"/>
      <c r="J13" s="203"/>
      <c r="K13" s="204"/>
      <c r="L13" s="205"/>
      <c r="M13" s="206"/>
    </row>
    <row r="14" spans="1:13" s="51" customFormat="1" ht="33.75" customHeight="1">
      <c r="A14" s="185" t="s">
        <v>112</v>
      </c>
      <c r="B14" s="186"/>
      <c r="C14" s="187"/>
      <c r="D14" s="207">
        <v>3</v>
      </c>
      <c r="E14" s="208"/>
      <c r="F14" s="201"/>
      <c r="G14" s="202"/>
      <c r="H14" s="207">
        <v>3</v>
      </c>
      <c r="I14" s="208"/>
      <c r="J14" s="192"/>
      <c r="K14" s="193"/>
      <c r="L14" s="192"/>
      <c r="M14" s="193"/>
    </row>
    <row r="15" spans="1:13" s="51" customFormat="1" ht="24.95" customHeight="1">
      <c r="A15" s="185" t="s">
        <v>113</v>
      </c>
      <c r="B15" s="186"/>
      <c r="C15" s="187"/>
      <c r="D15" s="207">
        <v>40</v>
      </c>
      <c r="E15" s="208"/>
      <c r="F15" s="201"/>
      <c r="G15" s="202"/>
      <c r="H15" s="207">
        <v>40</v>
      </c>
      <c r="I15" s="208"/>
      <c r="J15" s="192"/>
      <c r="K15" s="193"/>
      <c r="L15" s="192"/>
      <c r="M15" s="193"/>
    </row>
    <row r="16" spans="1:13" s="51" customFormat="1" ht="24.95" customHeight="1">
      <c r="A16" s="185" t="s">
        <v>114</v>
      </c>
      <c r="B16" s="186"/>
      <c r="C16" s="187"/>
      <c r="D16" s="207">
        <v>106</v>
      </c>
      <c r="E16" s="208"/>
      <c r="F16" s="201"/>
      <c r="G16" s="202"/>
      <c r="H16" s="207">
        <v>106</v>
      </c>
      <c r="I16" s="208"/>
      <c r="J16" s="192"/>
      <c r="K16" s="193"/>
      <c r="L16" s="192"/>
      <c r="M16" s="193"/>
    </row>
    <row r="17" spans="1:18" s="51" customFormat="1" ht="24.95" customHeight="1">
      <c r="A17" s="185" t="s">
        <v>115</v>
      </c>
      <c r="B17" s="186"/>
      <c r="C17" s="187"/>
      <c r="D17" s="207">
        <v>43</v>
      </c>
      <c r="E17" s="208"/>
      <c r="F17" s="207"/>
      <c r="G17" s="208"/>
      <c r="H17" s="207">
        <v>43</v>
      </c>
      <c r="I17" s="208"/>
      <c r="J17" s="192"/>
      <c r="K17" s="193"/>
      <c r="L17" s="192"/>
      <c r="M17" s="193"/>
      <c r="R17" s="52"/>
    </row>
    <row r="18" spans="1:18" s="51" customFormat="1" ht="24.95" customHeight="1">
      <c r="A18" s="185" t="s">
        <v>116</v>
      </c>
      <c r="B18" s="186"/>
      <c r="C18" s="187"/>
      <c r="D18" s="207">
        <v>46</v>
      </c>
      <c r="E18" s="208"/>
      <c r="F18" s="207"/>
      <c r="G18" s="208"/>
      <c r="H18" s="207">
        <v>46</v>
      </c>
      <c r="I18" s="208"/>
      <c r="J18" s="192"/>
      <c r="K18" s="193"/>
      <c r="L18" s="192"/>
      <c r="M18" s="193"/>
    </row>
    <row r="19" spans="1:18" s="51" customFormat="1" ht="24.95" customHeight="1">
      <c r="A19" s="162" t="s">
        <v>117</v>
      </c>
      <c r="B19" s="163"/>
      <c r="C19" s="164"/>
      <c r="D19" s="213">
        <f>D20+D21+D22+D23+D24</f>
        <v>45216.2</v>
      </c>
      <c r="E19" s="214"/>
      <c r="F19" s="213"/>
      <c r="G19" s="214"/>
      <c r="H19" s="209">
        <f>H20+H21+H22+H23+H24</f>
        <v>41502</v>
      </c>
      <c r="I19" s="210"/>
      <c r="J19" s="203"/>
      <c r="K19" s="204"/>
      <c r="L19" s="205">
        <v>62.5</v>
      </c>
      <c r="M19" s="206"/>
    </row>
    <row r="20" spans="1:18" s="51" customFormat="1" ht="24.95" customHeight="1">
      <c r="A20" s="185" t="s">
        <v>112</v>
      </c>
      <c r="B20" s="186"/>
      <c r="C20" s="187"/>
      <c r="D20" s="201">
        <v>1322.5</v>
      </c>
      <c r="E20" s="202"/>
      <c r="F20" s="201"/>
      <c r="G20" s="202"/>
      <c r="H20" s="207">
        <v>805.8</v>
      </c>
      <c r="I20" s="208"/>
      <c r="J20" s="194"/>
      <c r="K20" s="195"/>
      <c r="L20" s="192"/>
      <c r="M20" s="193"/>
    </row>
    <row r="21" spans="1:18" s="51" customFormat="1" ht="24.95" customHeight="1">
      <c r="A21" s="185" t="s">
        <v>113</v>
      </c>
      <c r="B21" s="186"/>
      <c r="C21" s="187"/>
      <c r="D21" s="201">
        <v>10962.6</v>
      </c>
      <c r="E21" s="202"/>
      <c r="F21" s="201"/>
      <c r="G21" s="202"/>
      <c r="H21" s="207">
        <v>12083.2</v>
      </c>
      <c r="I21" s="208"/>
      <c r="J21" s="194"/>
      <c r="K21" s="195"/>
      <c r="L21" s="192"/>
      <c r="M21" s="193"/>
    </row>
    <row r="22" spans="1:18" s="51" customFormat="1" ht="24.95" customHeight="1">
      <c r="A22" s="185" t="s">
        <v>114</v>
      </c>
      <c r="B22" s="186"/>
      <c r="C22" s="187"/>
      <c r="D22" s="201">
        <v>21017.3</v>
      </c>
      <c r="E22" s="202"/>
      <c r="F22" s="201"/>
      <c r="G22" s="202"/>
      <c r="H22" s="207">
        <v>20368.900000000001</v>
      </c>
      <c r="I22" s="208"/>
      <c r="J22" s="194"/>
      <c r="K22" s="195"/>
      <c r="L22" s="192"/>
      <c r="M22" s="193"/>
    </row>
    <row r="23" spans="1:18" s="51" customFormat="1" ht="24.95" customHeight="1">
      <c r="A23" s="185" t="s">
        <v>115</v>
      </c>
      <c r="B23" s="186"/>
      <c r="C23" s="187"/>
      <c r="D23" s="201">
        <v>5035.1000000000004</v>
      </c>
      <c r="E23" s="202"/>
      <c r="F23" s="201"/>
      <c r="G23" s="202"/>
      <c r="H23" s="207">
        <v>3828.7</v>
      </c>
      <c r="I23" s="208"/>
      <c r="J23" s="194"/>
      <c r="K23" s="195"/>
      <c r="L23" s="192"/>
      <c r="M23" s="193"/>
      <c r="R23" s="52"/>
    </row>
    <row r="24" spans="1:18" s="51" customFormat="1" ht="24.95" customHeight="1">
      <c r="A24" s="185" t="s">
        <v>116</v>
      </c>
      <c r="B24" s="186"/>
      <c r="C24" s="187"/>
      <c r="D24" s="201">
        <v>6878.7</v>
      </c>
      <c r="E24" s="202"/>
      <c r="F24" s="201"/>
      <c r="G24" s="202"/>
      <c r="H24" s="207">
        <v>4415.3999999999996</v>
      </c>
      <c r="I24" s="208"/>
      <c r="J24" s="194"/>
      <c r="K24" s="195"/>
      <c r="L24" s="192"/>
      <c r="M24" s="193"/>
    </row>
    <row r="25" spans="1:18" s="51" customFormat="1" ht="24.95" customHeight="1">
      <c r="A25" s="162" t="s">
        <v>118</v>
      </c>
      <c r="B25" s="163"/>
      <c r="C25" s="164"/>
      <c r="D25" s="213">
        <f>D26+D27+D28+D29+D30</f>
        <v>45216.2</v>
      </c>
      <c r="E25" s="214"/>
      <c r="F25" s="213"/>
      <c r="G25" s="214"/>
      <c r="H25" s="209">
        <f>H26+H27+H28+H29+H30</f>
        <v>41502</v>
      </c>
      <c r="I25" s="210"/>
      <c r="J25" s="203"/>
      <c r="K25" s="204"/>
      <c r="L25" s="205">
        <v>62.5</v>
      </c>
      <c r="M25" s="206"/>
    </row>
    <row r="26" spans="1:18" s="51" customFormat="1" ht="24.95" customHeight="1">
      <c r="A26" s="185" t="s">
        <v>112</v>
      </c>
      <c r="B26" s="186"/>
      <c r="C26" s="187"/>
      <c r="D26" s="201">
        <v>1322.5</v>
      </c>
      <c r="E26" s="202"/>
      <c r="F26" s="201"/>
      <c r="G26" s="202"/>
      <c r="H26" s="207">
        <v>805.8</v>
      </c>
      <c r="I26" s="208"/>
      <c r="J26" s="194"/>
      <c r="K26" s="195"/>
      <c r="L26" s="192"/>
      <c r="M26" s="193"/>
    </row>
    <row r="27" spans="1:18" s="51" customFormat="1" ht="24.95" customHeight="1">
      <c r="A27" s="185" t="s">
        <v>113</v>
      </c>
      <c r="B27" s="186"/>
      <c r="C27" s="187"/>
      <c r="D27" s="201">
        <v>10962.6</v>
      </c>
      <c r="E27" s="202"/>
      <c r="F27" s="201"/>
      <c r="G27" s="202"/>
      <c r="H27" s="207">
        <v>12083.2</v>
      </c>
      <c r="I27" s="208"/>
      <c r="J27" s="194"/>
      <c r="K27" s="195"/>
      <c r="L27" s="192"/>
      <c r="M27" s="193"/>
    </row>
    <row r="28" spans="1:18" s="51" customFormat="1" ht="24.95" customHeight="1">
      <c r="A28" s="185" t="s">
        <v>114</v>
      </c>
      <c r="B28" s="186"/>
      <c r="C28" s="187"/>
      <c r="D28" s="201">
        <v>21017.3</v>
      </c>
      <c r="E28" s="202"/>
      <c r="F28" s="201"/>
      <c r="G28" s="202"/>
      <c r="H28" s="207">
        <v>20368.900000000001</v>
      </c>
      <c r="I28" s="208"/>
      <c r="J28" s="194"/>
      <c r="K28" s="195"/>
      <c r="L28" s="192"/>
      <c r="M28" s="193"/>
    </row>
    <row r="29" spans="1:18" s="51" customFormat="1" ht="24.95" customHeight="1">
      <c r="A29" s="185" t="s">
        <v>115</v>
      </c>
      <c r="B29" s="186"/>
      <c r="C29" s="187"/>
      <c r="D29" s="201">
        <v>5035.1000000000004</v>
      </c>
      <c r="E29" s="202"/>
      <c r="F29" s="201"/>
      <c r="G29" s="202"/>
      <c r="H29" s="207">
        <v>3828.7</v>
      </c>
      <c r="I29" s="208"/>
      <c r="J29" s="194"/>
      <c r="K29" s="195"/>
      <c r="L29" s="192"/>
      <c r="M29" s="193"/>
      <c r="R29" s="52"/>
    </row>
    <row r="30" spans="1:18" s="51" customFormat="1" ht="24.95" customHeight="1">
      <c r="A30" s="185" t="s">
        <v>116</v>
      </c>
      <c r="B30" s="186"/>
      <c r="C30" s="187"/>
      <c r="D30" s="201">
        <v>6878.7</v>
      </c>
      <c r="E30" s="202"/>
      <c r="F30" s="201"/>
      <c r="G30" s="202"/>
      <c r="H30" s="207">
        <v>4415.3999999999996</v>
      </c>
      <c r="I30" s="208"/>
      <c r="J30" s="194"/>
      <c r="K30" s="195"/>
      <c r="L30" s="192"/>
      <c r="M30" s="193"/>
    </row>
    <row r="31" spans="1:18" s="51" customFormat="1" ht="46.5" customHeight="1">
      <c r="A31" s="162" t="s">
        <v>119</v>
      </c>
      <c r="B31" s="163"/>
      <c r="C31" s="164"/>
      <c r="D31" s="213"/>
      <c r="E31" s="214"/>
      <c r="F31" s="209"/>
      <c r="G31" s="210"/>
      <c r="H31" s="211"/>
      <c r="I31" s="212"/>
      <c r="J31" s="203"/>
      <c r="K31" s="204"/>
      <c r="L31" s="205"/>
      <c r="M31" s="206"/>
    </row>
    <row r="32" spans="1:18" s="51" customFormat="1" ht="24.95" customHeight="1">
      <c r="A32" s="185" t="s">
        <v>112</v>
      </c>
      <c r="B32" s="186"/>
      <c r="C32" s="187"/>
      <c r="D32" s="201">
        <f>D20*1000/D14/12</f>
        <v>36736.111111111109</v>
      </c>
      <c r="E32" s="202"/>
      <c r="F32" s="201"/>
      <c r="G32" s="202"/>
      <c r="H32" s="201">
        <v>22382.99</v>
      </c>
      <c r="I32" s="202"/>
      <c r="J32" s="192"/>
      <c r="K32" s="193"/>
      <c r="L32" s="192"/>
      <c r="M32" s="193"/>
    </row>
    <row r="33" spans="1:31" s="51" customFormat="1" ht="24.95" customHeight="1">
      <c r="A33" s="185" t="s">
        <v>113</v>
      </c>
      <c r="B33" s="186"/>
      <c r="C33" s="187"/>
      <c r="D33" s="201">
        <f>D21*1000/D15/12</f>
        <v>22838.75</v>
      </c>
      <c r="E33" s="202"/>
      <c r="F33" s="201"/>
      <c r="G33" s="202"/>
      <c r="H33" s="201">
        <v>24673.26</v>
      </c>
      <c r="I33" s="202"/>
      <c r="J33" s="192"/>
      <c r="K33" s="193"/>
      <c r="L33" s="192"/>
      <c r="M33" s="193"/>
    </row>
    <row r="34" spans="1:31" s="51" customFormat="1" ht="24.95" customHeight="1">
      <c r="A34" s="185" t="s">
        <v>114</v>
      </c>
      <c r="B34" s="186"/>
      <c r="C34" s="187"/>
      <c r="D34" s="201">
        <v>16369</v>
      </c>
      <c r="E34" s="202"/>
      <c r="F34" s="201"/>
      <c r="G34" s="202"/>
      <c r="H34" s="201">
        <f>H22*1000/H16/12</f>
        <v>16013.286163522012</v>
      </c>
      <c r="I34" s="202"/>
      <c r="J34" s="192"/>
      <c r="K34" s="193"/>
      <c r="L34" s="192"/>
      <c r="M34" s="193"/>
    </row>
    <row r="35" spans="1:31" s="51" customFormat="1" ht="24.95" customHeight="1">
      <c r="A35" s="185" t="s">
        <v>115</v>
      </c>
      <c r="B35" s="186"/>
      <c r="C35" s="187"/>
      <c r="D35" s="201">
        <v>9990.4500000000007</v>
      </c>
      <c r="E35" s="202"/>
      <c r="F35" s="201"/>
      <c r="G35" s="202"/>
      <c r="H35" s="201">
        <f>H23*1000/H17/12</f>
        <v>7419.9612403100773</v>
      </c>
      <c r="I35" s="202"/>
      <c r="J35" s="192"/>
      <c r="K35" s="193"/>
      <c r="L35" s="192"/>
      <c r="M35" s="193"/>
      <c r="R35" s="52"/>
    </row>
    <row r="36" spans="1:31" s="51" customFormat="1" ht="24.95" customHeight="1">
      <c r="A36" s="229" t="s">
        <v>116</v>
      </c>
      <c r="B36" s="229"/>
      <c r="C36" s="229"/>
      <c r="D36" s="201">
        <v>12461.4</v>
      </c>
      <c r="E36" s="202"/>
      <c r="F36" s="228"/>
      <c r="G36" s="228"/>
      <c r="H36" s="201">
        <f>H24*1000/H18/12</f>
        <v>7998.913043478261</v>
      </c>
      <c r="I36" s="202"/>
      <c r="J36" s="223"/>
      <c r="K36" s="223"/>
      <c r="L36" s="223"/>
      <c r="M36" s="223"/>
    </row>
    <row r="38" spans="1:31">
      <c r="A38" s="16" t="s">
        <v>120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226" t="s">
        <v>121</v>
      </c>
      <c r="B40" s="226" t="s">
        <v>122</v>
      </c>
      <c r="C40" s="176" t="s">
        <v>123</v>
      </c>
      <c r="D40" s="196"/>
      <c r="E40" s="196"/>
      <c r="F40" s="177"/>
      <c r="G40" s="170" t="s">
        <v>124</v>
      </c>
      <c r="H40" s="170"/>
      <c r="I40" s="170" t="s">
        <v>125</v>
      </c>
      <c r="J40" s="170"/>
      <c r="K40" s="170"/>
      <c r="L40" s="170" t="s">
        <v>126</v>
      </c>
      <c r="M40" s="221" t="s">
        <v>127</v>
      </c>
      <c r="N40" s="51"/>
      <c r="O40" s="51"/>
      <c r="P40" s="51"/>
      <c r="Q40" s="51"/>
      <c r="R40" s="51"/>
      <c r="S40" s="51"/>
    </row>
    <row r="41" spans="1:31" ht="89.25" customHeight="1">
      <c r="A41" s="227"/>
      <c r="B41" s="227"/>
      <c r="C41" s="178"/>
      <c r="D41" s="200"/>
      <c r="E41" s="200"/>
      <c r="F41" s="179"/>
      <c r="G41" s="170"/>
      <c r="H41" s="170"/>
      <c r="I41" s="55" t="s">
        <v>128</v>
      </c>
      <c r="J41" s="55" t="s">
        <v>129</v>
      </c>
      <c r="K41" s="55" t="s">
        <v>109</v>
      </c>
      <c r="L41" s="170"/>
      <c r="M41" s="222"/>
    </row>
    <row r="42" spans="1:31">
      <c r="A42" s="56">
        <v>1</v>
      </c>
      <c r="B42" s="57">
        <v>2</v>
      </c>
      <c r="C42" s="173">
        <v>3</v>
      </c>
      <c r="D42" s="174"/>
      <c r="E42" s="174"/>
      <c r="F42" s="175"/>
      <c r="G42" s="170">
        <v>4</v>
      </c>
      <c r="H42" s="170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178</v>
      </c>
      <c r="C43" s="173">
        <v>1999</v>
      </c>
      <c r="D43" s="174"/>
      <c r="E43" s="174"/>
      <c r="F43" s="175"/>
      <c r="G43" s="169" t="s">
        <v>183</v>
      </c>
      <c r="H43" s="169"/>
      <c r="I43" s="59">
        <v>123526.3</v>
      </c>
      <c r="J43" s="59"/>
      <c r="K43" s="60">
        <v>200000</v>
      </c>
      <c r="L43" s="60"/>
      <c r="M43" s="60"/>
    </row>
    <row r="44" spans="1:31" ht="60.75">
      <c r="A44" s="56">
        <v>2</v>
      </c>
      <c r="B44" s="57" t="s">
        <v>179</v>
      </c>
      <c r="C44" s="173">
        <v>2007</v>
      </c>
      <c r="D44" s="174"/>
      <c r="E44" s="174"/>
      <c r="F44" s="175"/>
      <c r="G44" s="169" t="s">
        <v>183</v>
      </c>
      <c r="H44" s="169"/>
      <c r="I44" s="59">
        <v>5629.64</v>
      </c>
      <c r="J44" s="59"/>
      <c r="K44" s="60">
        <v>0</v>
      </c>
      <c r="L44" s="60"/>
      <c r="M44" s="60"/>
    </row>
    <row r="45" spans="1:31">
      <c r="A45" s="56">
        <v>3</v>
      </c>
      <c r="B45" s="56" t="s">
        <v>180</v>
      </c>
      <c r="C45" s="173">
        <v>1959</v>
      </c>
      <c r="D45" s="174"/>
      <c r="E45" s="174"/>
      <c r="F45" s="175"/>
      <c r="G45" s="171" t="s">
        <v>184</v>
      </c>
      <c r="H45" s="172"/>
      <c r="I45" s="59">
        <v>7799.87</v>
      </c>
      <c r="J45" s="61"/>
      <c r="K45" s="60">
        <v>0</v>
      </c>
      <c r="L45" s="60"/>
      <c r="M45" s="60"/>
    </row>
    <row r="46" spans="1:31" ht="58.5" customHeight="1">
      <c r="A46" s="56">
        <v>4</v>
      </c>
      <c r="B46" s="56" t="s">
        <v>182</v>
      </c>
      <c r="C46" s="173">
        <v>2018</v>
      </c>
      <c r="D46" s="174"/>
      <c r="E46" s="174"/>
      <c r="F46" s="175"/>
      <c r="G46" s="171" t="s">
        <v>184</v>
      </c>
      <c r="H46" s="172"/>
      <c r="I46" s="59">
        <v>114537.54</v>
      </c>
      <c r="J46" s="61"/>
      <c r="K46" s="60">
        <v>200000</v>
      </c>
      <c r="L46" s="60"/>
      <c r="M46" s="60"/>
    </row>
    <row r="47" spans="1:31" ht="18.75" customHeight="1">
      <c r="A47" s="56">
        <v>5</v>
      </c>
      <c r="B47" s="56" t="s">
        <v>181</v>
      </c>
      <c r="C47" s="173">
        <v>2003</v>
      </c>
      <c r="D47" s="233"/>
      <c r="E47" s="233"/>
      <c r="F47" s="234"/>
      <c r="G47" s="169" t="s">
        <v>183</v>
      </c>
      <c r="H47" s="169"/>
      <c r="I47" s="59">
        <v>52028.83</v>
      </c>
      <c r="J47" s="61"/>
      <c r="K47" s="60">
        <v>100000</v>
      </c>
      <c r="L47" s="60"/>
      <c r="M47" s="60"/>
    </row>
    <row r="48" spans="1:31">
      <c r="A48" s="62" t="s">
        <v>130</v>
      </c>
      <c r="B48" s="62"/>
      <c r="C48" s="230"/>
      <c r="D48" s="231"/>
      <c r="E48" s="231"/>
      <c r="F48" s="232"/>
      <c r="G48" s="230"/>
      <c r="H48" s="232"/>
      <c r="I48" s="63">
        <f>SUM(I43:I47)</f>
        <v>303522.18</v>
      </c>
      <c r="J48" s="63"/>
      <c r="K48" s="63">
        <f>SUM(K43:K47)</f>
        <v>500000</v>
      </c>
      <c r="L48" s="63"/>
      <c r="M48" s="63"/>
    </row>
    <row r="49" spans="1:3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>
      <c r="A50" s="16" t="s">
        <v>131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132</v>
      </c>
    </row>
    <row r="52" spans="1:31" ht="18.75" customHeight="1">
      <c r="A52" s="170" t="s">
        <v>121</v>
      </c>
      <c r="B52" s="170" t="s">
        <v>133</v>
      </c>
      <c r="C52" s="170"/>
      <c r="D52" s="170"/>
      <c r="E52" s="170"/>
      <c r="F52" s="170"/>
      <c r="G52" s="170" t="s">
        <v>134</v>
      </c>
      <c r="H52" s="170"/>
      <c r="I52" s="170"/>
      <c r="J52" s="170"/>
      <c r="K52" s="170"/>
      <c r="L52" s="173" t="s">
        <v>135</v>
      </c>
      <c r="M52" s="174"/>
      <c r="N52" s="174"/>
      <c r="O52" s="174"/>
      <c r="P52" s="175"/>
      <c r="Q52" s="170" t="s">
        <v>136</v>
      </c>
      <c r="R52" s="170"/>
      <c r="S52" s="170"/>
      <c r="T52" s="170"/>
      <c r="U52" s="170"/>
      <c r="V52" s="170" t="s">
        <v>137</v>
      </c>
      <c r="W52" s="170"/>
      <c r="X52" s="170"/>
      <c r="Y52" s="170"/>
      <c r="Z52" s="170"/>
      <c r="AA52" s="173" t="s">
        <v>130</v>
      </c>
      <c r="AB52" s="174"/>
      <c r="AC52" s="174"/>
      <c r="AD52" s="174"/>
      <c r="AE52" s="175"/>
    </row>
    <row r="53" spans="1:31" ht="18.75" customHeight="1">
      <c r="A53" s="170"/>
      <c r="B53" s="170"/>
      <c r="C53" s="170"/>
      <c r="D53" s="170"/>
      <c r="E53" s="170"/>
      <c r="F53" s="170"/>
      <c r="G53" s="170" t="s">
        <v>138</v>
      </c>
      <c r="H53" s="170" t="s">
        <v>139</v>
      </c>
      <c r="I53" s="170"/>
      <c r="J53" s="170"/>
      <c r="K53" s="170"/>
      <c r="L53" s="170" t="s">
        <v>138</v>
      </c>
      <c r="M53" s="173" t="s">
        <v>139</v>
      </c>
      <c r="N53" s="174"/>
      <c r="O53" s="174"/>
      <c r="P53" s="175"/>
      <c r="Q53" s="170" t="s">
        <v>138</v>
      </c>
      <c r="R53" s="170" t="s">
        <v>139</v>
      </c>
      <c r="S53" s="170"/>
      <c r="T53" s="170"/>
      <c r="U53" s="170"/>
      <c r="V53" s="170" t="s">
        <v>138</v>
      </c>
      <c r="W53" s="170" t="s">
        <v>139</v>
      </c>
      <c r="X53" s="170"/>
      <c r="Y53" s="170"/>
      <c r="Z53" s="170"/>
      <c r="AA53" s="224" t="s">
        <v>138</v>
      </c>
      <c r="AB53" s="173" t="s">
        <v>139</v>
      </c>
      <c r="AC53" s="174"/>
      <c r="AD53" s="174"/>
      <c r="AE53" s="175"/>
    </row>
    <row r="54" spans="1:31">
      <c r="A54" s="170"/>
      <c r="B54" s="170"/>
      <c r="C54" s="170"/>
      <c r="D54" s="170"/>
      <c r="E54" s="170"/>
      <c r="F54" s="170"/>
      <c r="G54" s="170"/>
      <c r="H54" s="55" t="s">
        <v>140</v>
      </c>
      <c r="I54" s="55" t="s">
        <v>141</v>
      </c>
      <c r="J54" s="55" t="s">
        <v>142</v>
      </c>
      <c r="K54" s="55" t="s">
        <v>35</v>
      </c>
      <c r="L54" s="170"/>
      <c r="M54" s="55" t="s">
        <v>140</v>
      </c>
      <c r="N54" s="55" t="s">
        <v>141</v>
      </c>
      <c r="O54" s="55" t="s">
        <v>142</v>
      </c>
      <c r="P54" s="55" t="s">
        <v>35</v>
      </c>
      <c r="Q54" s="170"/>
      <c r="R54" s="55" t="s">
        <v>140</v>
      </c>
      <c r="S54" s="55" t="s">
        <v>141</v>
      </c>
      <c r="T54" s="55" t="s">
        <v>142</v>
      </c>
      <c r="U54" s="55" t="s">
        <v>35</v>
      </c>
      <c r="V54" s="170"/>
      <c r="W54" s="55" t="s">
        <v>140</v>
      </c>
      <c r="X54" s="55" t="s">
        <v>141</v>
      </c>
      <c r="Y54" s="55" t="s">
        <v>142</v>
      </c>
      <c r="Z54" s="55" t="s">
        <v>35</v>
      </c>
      <c r="AA54" s="225"/>
      <c r="AB54" s="55" t="s">
        <v>140</v>
      </c>
      <c r="AC54" s="55" t="s">
        <v>141</v>
      </c>
      <c r="AD54" s="55" t="s">
        <v>142</v>
      </c>
      <c r="AE54" s="55" t="s">
        <v>35</v>
      </c>
    </row>
    <row r="55" spans="1:31">
      <c r="A55" s="55">
        <v>1</v>
      </c>
      <c r="B55" s="170">
        <v>2</v>
      </c>
      <c r="C55" s="170"/>
      <c r="D55" s="170"/>
      <c r="E55" s="170"/>
      <c r="F55" s="170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>
      <c r="A56" s="69">
        <v>1</v>
      </c>
      <c r="B56" s="180" t="s">
        <v>211</v>
      </c>
      <c r="C56" s="180"/>
      <c r="D56" s="180"/>
      <c r="E56" s="180"/>
      <c r="F56" s="180"/>
      <c r="G56" s="70"/>
      <c r="H56" s="70"/>
      <c r="I56" s="70"/>
      <c r="J56" s="70"/>
      <c r="K56" s="70"/>
      <c r="L56" s="24">
        <f>M56+N56+O56+P56</f>
        <v>20239</v>
      </c>
      <c r="M56" s="24">
        <v>8589</v>
      </c>
      <c r="N56" s="24">
        <v>2600</v>
      </c>
      <c r="O56" s="24">
        <v>2600</v>
      </c>
      <c r="P56" s="24">
        <v>6450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>
      <c r="A57" s="69">
        <v>2</v>
      </c>
      <c r="B57" s="180" t="s">
        <v>62</v>
      </c>
      <c r="C57" s="180"/>
      <c r="D57" s="180"/>
      <c r="E57" s="180"/>
      <c r="F57" s="180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>
      <c r="A58" s="69">
        <v>3</v>
      </c>
      <c r="B58" s="180" t="s">
        <v>65</v>
      </c>
      <c r="C58" s="180"/>
      <c r="D58" s="180"/>
      <c r="E58" s="180"/>
      <c r="F58" s="180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>
        <v>2000</v>
      </c>
      <c r="S58" s="71">
        <v>1500</v>
      </c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1:31">
      <c r="A59" s="69"/>
      <c r="B59" s="181"/>
      <c r="C59" s="181"/>
      <c r="D59" s="181"/>
      <c r="E59" s="181"/>
      <c r="F59" s="181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>
      <c r="A60" s="182" t="s">
        <v>130</v>
      </c>
      <c r="B60" s="183"/>
      <c r="C60" s="183"/>
      <c r="D60" s="183"/>
      <c r="E60" s="183"/>
      <c r="F60" s="184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20239</v>
      </c>
      <c r="M60" s="73">
        <f t="shared" si="0"/>
        <v>8589</v>
      </c>
      <c r="N60" s="73">
        <f t="shared" si="0"/>
        <v>2600</v>
      </c>
      <c r="O60" s="73">
        <f t="shared" si="0"/>
        <v>2600</v>
      </c>
      <c r="P60" s="73">
        <f t="shared" si="0"/>
        <v>6450</v>
      </c>
      <c r="Q60" s="73">
        <v>3500</v>
      </c>
      <c r="R60" s="73">
        <f t="shared" si="0"/>
        <v>2000</v>
      </c>
      <c r="S60" s="73">
        <f t="shared" si="0"/>
        <v>1500</v>
      </c>
      <c r="T60" s="73">
        <f t="shared" si="0"/>
        <v>0</v>
      </c>
      <c r="U60" s="73">
        <f t="shared" si="0"/>
        <v>0</v>
      </c>
      <c r="V60" s="73">
        <f t="shared" si="0"/>
        <v>0</v>
      </c>
      <c r="W60" s="73">
        <f t="shared" si="0"/>
        <v>0</v>
      </c>
      <c r="X60" s="73">
        <f t="shared" si="0"/>
        <v>0</v>
      </c>
      <c r="Y60" s="73">
        <f t="shared" si="0"/>
        <v>0</v>
      </c>
      <c r="Z60" s="73">
        <f t="shared" si="0"/>
        <v>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>
      <c r="A61" s="185" t="s">
        <v>143</v>
      </c>
      <c r="B61" s="186"/>
      <c r="C61" s="186"/>
      <c r="D61" s="186"/>
      <c r="E61" s="186"/>
      <c r="F61" s="187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>
      <c r="A64" s="16" t="s">
        <v>157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132</v>
      </c>
      <c r="Y65" s="79"/>
      <c r="Z65" s="79"/>
      <c r="AA65" s="79"/>
      <c r="AB65" s="79"/>
      <c r="AC65" s="79"/>
      <c r="AD65" s="79"/>
      <c r="AE65" s="79"/>
    </row>
    <row r="66" spans="1:31" ht="18.75" customHeight="1">
      <c r="A66" s="188" t="s">
        <v>121</v>
      </c>
      <c r="B66" s="170" t="s">
        <v>144</v>
      </c>
      <c r="C66" s="170" t="s">
        <v>158</v>
      </c>
      <c r="D66" s="170"/>
      <c r="E66" s="170" t="s">
        <v>145</v>
      </c>
      <c r="F66" s="170"/>
      <c r="G66" s="170" t="s">
        <v>146</v>
      </c>
      <c r="H66" s="170"/>
      <c r="I66" s="170" t="s">
        <v>156</v>
      </c>
      <c r="J66" s="170"/>
      <c r="K66" s="173" t="s">
        <v>147</v>
      </c>
      <c r="L66" s="174"/>
      <c r="M66" s="174"/>
      <c r="N66" s="174"/>
      <c r="O66" s="174"/>
      <c r="P66" s="174"/>
      <c r="Q66" s="174"/>
      <c r="R66" s="174"/>
      <c r="S66" s="174"/>
      <c r="T66" s="175"/>
      <c r="U66" s="176" t="s">
        <v>148</v>
      </c>
      <c r="V66" s="196"/>
      <c r="W66" s="196"/>
      <c r="X66" s="196"/>
      <c r="Y66" s="177"/>
      <c r="Z66" s="80"/>
      <c r="AA66" s="80"/>
      <c r="AB66" s="80"/>
      <c r="AC66" s="80"/>
      <c r="AD66" s="80"/>
      <c r="AE66" s="80"/>
    </row>
    <row r="67" spans="1:31" ht="18.75" customHeight="1">
      <c r="A67" s="188"/>
      <c r="B67" s="170"/>
      <c r="C67" s="170"/>
      <c r="D67" s="170"/>
      <c r="E67" s="170"/>
      <c r="F67" s="170"/>
      <c r="G67" s="170"/>
      <c r="H67" s="170"/>
      <c r="I67" s="170"/>
      <c r="J67" s="170"/>
      <c r="K67" s="170" t="s">
        <v>149</v>
      </c>
      <c r="L67" s="170"/>
      <c r="M67" s="176" t="s">
        <v>150</v>
      </c>
      <c r="N67" s="177"/>
      <c r="O67" s="170" t="s">
        <v>151</v>
      </c>
      <c r="P67" s="170"/>
      <c r="Q67" s="170"/>
      <c r="R67" s="170"/>
      <c r="S67" s="170"/>
      <c r="T67" s="170"/>
      <c r="U67" s="197"/>
      <c r="V67" s="198"/>
      <c r="W67" s="198"/>
      <c r="X67" s="198"/>
      <c r="Y67" s="199"/>
      <c r="Z67" s="80"/>
      <c r="AA67" s="80"/>
      <c r="AB67" s="80"/>
      <c r="AC67" s="80"/>
      <c r="AD67" s="80"/>
      <c r="AE67" s="80"/>
    </row>
    <row r="68" spans="1:31">
      <c r="A68" s="188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8"/>
      <c r="N68" s="179"/>
      <c r="O68" s="170" t="s">
        <v>152</v>
      </c>
      <c r="P68" s="170"/>
      <c r="Q68" s="170" t="s">
        <v>153</v>
      </c>
      <c r="R68" s="170"/>
      <c r="S68" s="170" t="s">
        <v>154</v>
      </c>
      <c r="T68" s="170"/>
      <c r="U68" s="178"/>
      <c r="V68" s="200"/>
      <c r="W68" s="200"/>
      <c r="X68" s="200"/>
      <c r="Y68" s="179"/>
      <c r="Z68" s="81"/>
      <c r="AA68" s="81"/>
      <c r="AB68" s="81"/>
      <c r="AC68" s="81"/>
      <c r="AD68" s="81"/>
      <c r="AE68" s="81"/>
    </row>
    <row r="69" spans="1:31">
      <c r="A69" s="58">
        <v>1</v>
      </c>
      <c r="B69" s="55">
        <v>2</v>
      </c>
      <c r="C69" s="170">
        <v>3</v>
      </c>
      <c r="D69" s="170"/>
      <c r="E69" s="170">
        <v>4</v>
      </c>
      <c r="F69" s="170"/>
      <c r="G69" s="170">
        <v>5</v>
      </c>
      <c r="H69" s="170"/>
      <c r="I69" s="170">
        <v>6</v>
      </c>
      <c r="J69" s="170"/>
      <c r="K69" s="173">
        <v>7</v>
      </c>
      <c r="L69" s="175"/>
      <c r="M69" s="173">
        <v>8</v>
      </c>
      <c r="N69" s="175"/>
      <c r="O69" s="170">
        <v>9</v>
      </c>
      <c r="P69" s="170"/>
      <c r="Q69" s="188">
        <v>10</v>
      </c>
      <c r="R69" s="188"/>
      <c r="S69" s="170">
        <v>11</v>
      </c>
      <c r="T69" s="170"/>
      <c r="U69" s="173">
        <v>12</v>
      </c>
      <c r="V69" s="174"/>
      <c r="W69" s="174"/>
      <c r="X69" s="174"/>
      <c r="Y69" s="175"/>
      <c r="Z69" s="80"/>
      <c r="AA69" s="80"/>
      <c r="AB69" s="80"/>
      <c r="AC69" s="80"/>
      <c r="AD69" s="80"/>
      <c r="AE69" s="80"/>
    </row>
    <row r="70" spans="1:31">
      <c r="A70" s="69"/>
      <c r="B70" s="82"/>
      <c r="C70" s="168"/>
      <c r="D70" s="168"/>
      <c r="E70" s="169"/>
      <c r="F70" s="169"/>
      <c r="G70" s="169"/>
      <c r="H70" s="169"/>
      <c r="I70" s="169"/>
      <c r="J70" s="169"/>
      <c r="K70" s="171"/>
      <c r="L70" s="172"/>
      <c r="M70" s="171"/>
      <c r="N70" s="172"/>
      <c r="O70" s="169"/>
      <c r="P70" s="169"/>
      <c r="Q70" s="169"/>
      <c r="R70" s="169"/>
      <c r="S70" s="169"/>
      <c r="T70" s="169"/>
      <c r="U70" s="189"/>
      <c r="V70" s="190"/>
      <c r="W70" s="190"/>
      <c r="X70" s="190"/>
      <c r="Y70" s="191"/>
      <c r="Z70" s="80"/>
      <c r="AA70" s="80"/>
      <c r="AB70" s="80"/>
      <c r="AC70" s="80"/>
      <c r="AD70" s="80"/>
      <c r="AE70" s="80"/>
    </row>
    <row r="71" spans="1:31">
      <c r="A71" s="69"/>
      <c r="B71" s="82"/>
      <c r="C71" s="168"/>
      <c r="D71" s="168"/>
      <c r="E71" s="169"/>
      <c r="F71" s="169"/>
      <c r="G71" s="169"/>
      <c r="H71" s="169"/>
      <c r="I71" s="169"/>
      <c r="J71" s="169"/>
      <c r="K71" s="171"/>
      <c r="L71" s="172"/>
      <c r="M71" s="171"/>
      <c r="N71" s="172"/>
      <c r="O71" s="169"/>
      <c r="P71" s="169"/>
      <c r="Q71" s="169"/>
      <c r="R71" s="169"/>
      <c r="S71" s="169"/>
      <c r="T71" s="169"/>
      <c r="U71" s="189"/>
      <c r="V71" s="190"/>
      <c r="W71" s="190"/>
      <c r="X71" s="190"/>
      <c r="Y71" s="191"/>
      <c r="Z71" s="80"/>
      <c r="AA71" s="80"/>
      <c r="AB71" s="80"/>
      <c r="AC71" s="80"/>
      <c r="AD71" s="80"/>
      <c r="AE71" s="80"/>
    </row>
    <row r="72" spans="1:31">
      <c r="A72" s="69"/>
      <c r="B72" s="82"/>
      <c r="C72" s="168"/>
      <c r="D72" s="168"/>
      <c r="E72" s="169"/>
      <c r="F72" s="169"/>
      <c r="G72" s="169"/>
      <c r="H72" s="169"/>
      <c r="I72" s="169"/>
      <c r="J72" s="169"/>
      <c r="K72" s="171"/>
      <c r="L72" s="172"/>
      <c r="M72" s="171"/>
      <c r="N72" s="172"/>
      <c r="O72" s="169"/>
      <c r="P72" s="169"/>
      <c r="Q72" s="169"/>
      <c r="R72" s="169"/>
      <c r="S72" s="169"/>
      <c r="T72" s="169"/>
      <c r="U72" s="189"/>
      <c r="V72" s="190"/>
      <c r="W72" s="190"/>
      <c r="X72" s="190"/>
      <c r="Y72" s="191"/>
      <c r="Z72" s="80"/>
      <c r="AA72" s="80"/>
      <c r="AB72" s="80"/>
      <c r="AC72" s="80"/>
      <c r="AD72" s="80"/>
      <c r="AE72" s="80"/>
    </row>
    <row r="73" spans="1:31">
      <c r="A73" s="162" t="s">
        <v>130</v>
      </c>
      <c r="B73" s="163"/>
      <c r="C73" s="163"/>
      <c r="D73" s="164"/>
      <c r="E73" s="165"/>
      <c r="F73" s="165"/>
      <c r="G73" s="165"/>
      <c r="H73" s="165"/>
      <c r="I73" s="165"/>
      <c r="J73" s="165"/>
      <c r="K73" s="165"/>
      <c r="L73" s="165"/>
      <c r="M73" s="166"/>
      <c r="N73" s="167"/>
      <c r="O73" s="165"/>
      <c r="P73" s="165"/>
      <c r="Q73" s="165"/>
      <c r="R73" s="165"/>
      <c r="S73" s="165"/>
      <c r="T73" s="165"/>
      <c r="U73" s="159"/>
      <c r="V73" s="160"/>
      <c r="W73" s="160"/>
      <c r="X73" s="160"/>
      <c r="Y73" s="161"/>
      <c r="Z73" s="80"/>
      <c r="AA73" s="80"/>
      <c r="AB73" s="80"/>
      <c r="AC73" s="80"/>
      <c r="AD73" s="80"/>
      <c r="AE73" s="80"/>
    </row>
    <row r="74" spans="1:31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2024-09-02T10:23:36Z</dcterms:modified>
</cp:coreProperties>
</file>